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00\共有\都市整備課共有\道路管理\占用・自費工事\【占用・自費工事の注意事項・チェックリスト】\"/>
    </mc:Choice>
  </mc:AlternateContent>
  <xr:revisionPtr revIDLastSave="0" documentId="13_ncr:1_{09CEA343-DDAA-481E-A28E-036E61DED189}" xr6:coauthVersionLast="47" xr6:coauthVersionMax="47" xr10:uidLastSave="{00000000-0000-0000-0000-000000000000}"/>
  <bookViews>
    <workbookView xWindow="-120" yWindow="-120" windowWidth="20730" windowHeight="11160" tabRatio="794" xr2:uid="{00000000-000D-0000-FFFF-FFFF00000000}"/>
  </bookViews>
  <sheets>
    <sheet name="簡易計算シート【As1層】" sheetId="1" r:id="rId1"/>
  </sheets>
  <definedNames>
    <definedName name="_xlnm.Print_Area" localSheetId="0">簡易計算シート【As1層】!$A$1:$AS$105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8" i="1" l="1"/>
  <c r="AU52" i="1" s="1"/>
  <c r="Z61" i="1" l="1"/>
  <c r="AP60" i="1"/>
  <c r="AD60" i="1" s="1"/>
  <c r="AP59" i="1"/>
  <c r="E59" i="1" s="1"/>
  <c r="AP58" i="1"/>
  <c r="AD54" i="1"/>
  <c r="AD70" i="1"/>
  <c r="Z26" i="1"/>
  <c r="AF19" i="1"/>
  <c r="AD101" i="1" l="1"/>
  <c r="AH54" i="1"/>
  <c r="AU48" i="1" s="1"/>
  <c r="AD59" i="1"/>
  <c r="E60" i="1"/>
  <c r="AV17" i="1"/>
  <c r="AU17" i="1"/>
  <c r="AD52" i="1" l="1"/>
  <c r="AD83" i="1" s="1"/>
  <c r="AU49" i="1"/>
  <c r="AF39" i="1" s="1"/>
  <c r="AD19" i="1"/>
  <c r="AI19" i="1"/>
  <c r="AF33" i="1"/>
  <c r="Z91" i="1" s="1"/>
  <c r="AP25" i="1"/>
  <c r="AP24" i="1"/>
  <c r="AP23" i="1"/>
  <c r="AJ52" i="1" l="1"/>
  <c r="AD24" i="1"/>
  <c r="G24" i="1"/>
  <c r="G25" i="1"/>
  <c r="AD25" i="1"/>
  <c r="AD50" i="1"/>
  <c r="AD81" i="1" s="1"/>
  <c r="AD17" i="1"/>
  <c r="AP89" i="1" s="1"/>
  <c r="AU13" i="1"/>
  <c r="AJ79" i="1" l="1"/>
  <c r="AJ48" i="1"/>
  <c r="AU73" i="1"/>
  <c r="AD73" i="1" s="1"/>
  <c r="AB17" i="1"/>
  <c r="AK17" i="1"/>
  <c r="AB14" i="1"/>
  <c r="AQ87" i="1" s="1"/>
</calcChain>
</file>

<file path=xl/sharedStrings.xml><?xml version="1.0" encoding="utf-8"?>
<sst xmlns="http://schemas.openxmlformats.org/spreadsheetml/2006/main" count="141" uniqueCount="80">
  <si>
    <t>道路に対して横断方向に管を設置する場合</t>
    <rPh sb="0" eb="2">
      <t>ドウロ</t>
    </rPh>
    <rPh sb="3" eb="4">
      <t>タイ</t>
    </rPh>
    <rPh sb="6" eb="8">
      <t>オウダン</t>
    </rPh>
    <rPh sb="8" eb="10">
      <t>ホウコウ</t>
    </rPh>
    <rPh sb="11" eb="12">
      <t>カン</t>
    </rPh>
    <rPh sb="13" eb="15">
      <t>セッチ</t>
    </rPh>
    <rPh sb="17" eb="19">
      <t>バアイ</t>
    </rPh>
    <phoneticPr fontId="1"/>
  </si>
  <si>
    <t>H</t>
    <phoneticPr fontId="1"/>
  </si>
  <si>
    <t xml:space="preserve">T </t>
    <phoneticPr fontId="1"/>
  </si>
  <si>
    <t>＝</t>
    <phoneticPr fontId="1"/>
  </si>
  <si>
    <t>m</t>
    <phoneticPr fontId="1"/>
  </si>
  <si>
    <t>t1</t>
    <phoneticPr fontId="1"/>
  </si>
  <si>
    <t>t2</t>
  </si>
  <si>
    <t>t1：上層路盤厚</t>
    <rPh sb="3" eb="5">
      <t>ジョウソウ</t>
    </rPh>
    <rPh sb="5" eb="7">
      <t>ロバン</t>
    </rPh>
    <rPh sb="7" eb="8">
      <t>アツ</t>
    </rPh>
    <phoneticPr fontId="1"/>
  </si>
  <si>
    <t>T：表層厚</t>
    <rPh sb="2" eb="4">
      <t>ヒョウソウ</t>
    </rPh>
    <rPh sb="4" eb="5">
      <t>アツ</t>
    </rPh>
    <phoneticPr fontId="1"/>
  </si>
  <si>
    <t>m</t>
    <phoneticPr fontId="1"/>
  </si>
  <si>
    <t>B</t>
    <phoneticPr fontId="1"/>
  </si>
  <si>
    <t>全W</t>
    <rPh sb="0" eb="1">
      <t>ゼン</t>
    </rPh>
    <phoneticPr fontId="1"/>
  </si>
  <si>
    <t>路盤厚以上</t>
    <rPh sb="0" eb="2">
      <t>ロバン</t>
    </rPh>
    <rPh sb="2" eb="3">
      <t>アツ</t>
    </rPh>
    <rPh sb="3" eb="5">
      <t>イジョウ</t>
    </rPh>
    <phoneticPr fontId="1"/>
  </si>
  <si>
    <t>路盤厚以上</t>
    <phoneticPr fontId="1"/>
  </si>
  <si>
    <t>〇</t>
  </si>
  <si>
    <t>〇</t>
    <phoneticPr fontId="1"/>
  </si>
  <si>
    <t>官民
境界</t>
    <rPh sb="0" eb="2">
      <t>カンミン</t>
    </rPh>
    <rPh sb="3" eb="5">
      <t>キョウカイ</t>
    </rPh>
    <phoneticPr fontId="1"/>
  </si>
  <si>
    <t>路盤厚以上</t>
    <rPh sb="0" eb="2">
      <t>ロバン</t>
    </rPh>
    <rPh sb="2" eb="3">
      <t>アツ</t>
    </rPh>
    <rPh sb="3" eb="5">
      <t>イジョウ</t>
    </rPh>
    <phoneticPr fontId="1"/>
  </si>
  <si>
    <t>W：掘削範囲</t>
    <rPh sb="2" eb="4">
      <t>クッサク</t>
    </rPh>
    <rPh sb="4" eb="6">
      <t>ハンイ</t>
    </rPh>
    <phoneticPr fontId="1"/>
  </si>
  <si>
    <t>占用諸元（m単位）</t>
    <rPh sb="0" eb="2">
      <t>センヨウ</t>
    </rPh>
    <rPh sb="2" eb="4">
      <t>ショゲン</t>
    </rPh>
    <rPh sb="6" eb="8">
      <t>タンイ</t>
    </rPh>
    <phoneticPr fontId="1"/>
  </si>
  <si>
    <t>舗装諸元（m単位）</t>
    <rPh sb="0" eb="2">
      <t>ホソウ</t>
    </rPh>
    <rPh sb="2" eb="4">
      <t>ショゲン</t>
    </rPh>
    <rPh sb="6" eb="8">
      <t>タンイ</t>
    </rPh>
    <phoneticPr fontId="1"/>
  </si>
  <si>
    <t>道路諸元（m単位）</t>
    <rPh sb="0" eb="2">
      <t>ドウロ</t>
    </rPh>
    <rPh sb="2" eb="4">
      <t>ショゲン</t>
    </rPh>
    <rPh sb="6" eb="8">
      <t>タンイ</t>
    </rPh>
    <phoneticPr fontId="1"/>
  </si>
  <si>
    <t>半幅員(CLまで)
または全幅員</t>
    <rPh sb="0" eb="1">
      <t>ハン</t>
    </rPh>
    <rPh sb="1" eb="3">
      <t>フクイン</t>
    </rPh>
    <rPh sb="13" eb="14">
      <t>ゼン</t>
    </rPh>
    <rPh sb="14" eb="16">
      <t>フクイン</t>
    </rPh>
    <phoneticPr fontId="1"/>
  </si>
  <si>
    <t>復旧幅員</t>
    <rPh sb="0" eb="2">
      <t>フッキュウ</t>
    </rPh>
    <rPh sb="2" eb="4">
      <t>フクイン</t>
    </rPh>
    <phoneticPr fontId="1"/>
  </si>
  <si>
    <t>＝</t>
    <phoneticPr fontId="1"/>
  </si>
  <si>
    <t>W:掘削範囲</t>
    <rPh sb="2" eb="4">
      <t>クッサク</t>
    </rPh>
    <rPh sb="4" eb="6">
      <t>ハンイ</t>
    </rPh>
    <phoneticPr fontId="1"/>
  </si>
  <si>
    <t>（表層厚)</t>
    <rPh sb="1" eb="3">
      <t>ヒョウソウ</t>
    </rPh>
    <rPh sb="3" eb="4">
      <t>アツ</t>
    </rPh>
    <phoneticPr fontId="1"/>
  </si>
  <si>
    <t>（上層路盤厚）</t>
    <rPh sb="1" eb="3">
      <t>ジョウソウ</t>
    </rPh>
    <rPh sb="3" eb="5">
      <t>ロバン</t>
    </rPh>
    <rPh sb="5" eb="6">
      <t>アツ</t>
    </rPh>
    <phoneticPr fontId="1"/>
  </si>
  <si>
    <t>（下層路盤厚）</t>
    <rPh sb="1" eb="5">
      <t>カソウロバン</t>
    </rPh>
    <rPh sb="5" eb="6">
      <t>アツ</t>
    </rPh>
    <phoneticPr fontId="1"/>
  </si>
  <si>
    <t>※裁定面積</t>
    <rPh sb="1" eb="5">
      <t>サイテイメンセキ</t>
    </rPh>
    <phoneticPr fontId="1"/>
  </si>
  <si>
    <t>⇦　道路【横断】方向　⇨</t>
    <rPh sb="5" eb="7">
      <t>オウダン</t>
    </rPh>
    <phoneticPr fontId="1"/>
  </si>
  <si>
    <t>⇦　道路【縦断】方向　⇨</t>
    <rPh sb="2" eb="4">
      <t>ドウロ</t>
    </rPh>
    <rPh sb="5" eb="7">
      <t>ジュウダン</t>
    </rPh>
    <rPh sb="8" eb="10">
      <t>ホウコウ</t>
    </rPh>
    <phoneticPr fontId="1"/>
  </si>
  <si>
    <t>掘削深H</t>
    <rPh sb="0" eb="2">
      <t>クッサク</t>
    </rPh>
    <rPh sb="2" eb="3">
      <t>シン</t>
    </rPh>
    <phoneticPr fontId="1"/>
  </si>
  <si>
    <t>掘削幅B</t>
    <rPh sb="0" eb="2">
      <t>クッサク</t>
    </rPh>
    <rPh sb="2" eb="3">
      <t>ハバ</t>
    </rPh>
    <phoneticPr fontId="1"/>
  </si>
  <si>
    <t>道路全幅員</t>
    <rPh sb="0" eb="2">
      <t>ドウロ</t>
    </rPh>
    <rPh sb="2" eb="3">
      <t>ゼン</t>
    </rPh>
    <rPh sb="3" eb="5">
      <t>フクイン</t>
    </rPh>
    <phoneticPr fontId="1"/>
  </si>
  <si>
    <t>道路半幅員</t>
    <rPh sb="0" eb="2">
      <t>ドウロ</t>
    </rPh>
    <rPh sb="2" eb="3">
      <t>ハン</t>
    </rPh>
    <rPh sb="3" eb="5">
      <t>フクイン</t>
    </rPh>
    <phoneticPr fontId="1"/>
  </si>
  <si>
    <t>掘削範囲W</t>
    <rPh sb="0" eb="2">
      <t>クッサク</t>
    </rPh>
    <rPh sb="2" eb="4">
      <t>ハンイ</t>
    </rPh>
    <phoneticPr fontId="1"/>
  </si>
  <si>
    <t>H×0.3</t>
  </si>
  <si>
    <t>影響範囲</t>
    <rPh sb="0" eb="2">
      <t>エイキョウ</t>
    </rPh>
    <rPh sb="2" eb="4">
      <t>ハンイ</t>
    </rPh>
    <phoneticPr fontId="1"/>
  </si>
  <si>
    <t>影響幅</t>
    <rPh sb="0" eb="2">
      <t>エイキョウ</t>
    </rPh>
    <rPh sb="2" eb="3">
      <t>ハバ</t>
    </rPh>
    <phoneticPr fontId="1"/>
  </si>
  <si>
    <t>※路盤が1層のみの場合は、上層路盤厚に「０」を入力する。</t>
    <rPh sb="1" eb="3">
      <t>ロバン</t>
    </rPh>
    <rPh sb="5" eb="6">
      <t>ソウ</t>
    </rPh>
    <rPh sb="9" eb="11">
      <t>バアイ</t>
    </rPh>
    <rPh sb="13" eb="15">
      <t>ジョウソウ</t>
    </rPh>
    <rPh sb="15" eb="17">
      <t>ロバン</t>
    </rPh>
    <rPh sb="17" eb="18">
      <t>アツ</t>
    </rPh>
    <rPh sb="23" eb="25">
      <t>ニュウリョク</t>
    </rPh>
    <phoneticPr fontId="1"/>
  </si>
  <si>
    <t>※</t>
    <phoneticPr fontId="1"/>
  </si>
  <si>
    <t>⇧道路縦断方向⇩</t>
    <rPh sb="1" eb="3">
      <t>ドウロ</t>
    </rPh>
    <rPh sb="3" eb="5">
      <t>ジュウダン</t>
    </rPh>
    <rPh sb="5" eb="7">
      <t>ホウコウ</t>
    </rPh>
    <phoneticPr fontId="1"/>
  </si>
  <si>
    <t>⇦道路横断方向⇨</t>
    <rPh sb="1" eb="3">
      <t>ドウロ</t>
    </rPh>
    <rPh sb="3" eb="5">
      <t>オウダン</t>
    </rPh>
    <rPh sb="5" eb="7">
      <t>ホウコウ</t>
    </rPh>
    <phoneticPr fontId="1"/>
  </si>
  <si>
    <t>掘削深さHが1.5mを超える場合は、土留めを設置すること。</t>
    <rPh sb="0" eb="2">
      <t>クッサク</t>
    </rPh>
    <rPh sb="2" eb="3">
      <t>フカ</t>
    </rPh>
    <rPh sb="11" eb="12">
      <t>コ</t>
    </rPh>
    <rPh sb="14" eb="16">
      <t>バアイ</t>
    </rPh>
    <rPh sb="18" eb="20">
      <t>ドド</t>
    </rPh>
    <rPh sb="22" eb="24">
      <t>セッチ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</si>
  <si>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縦断</t>
    </r>
    <r>
      <rPr>
        <sz val="14"/>
        <color theme="1"/>
        <rFont val="游ゴシック"/>
        <family val="2"/>
        <charset val="128"/>
        <scheme val="minor"/>
      </rPr>
      <t>方向の復旧範囲</t>
    </r>
    <rPh sb="0" eb="2">
      <t>ドウロ</t>
    </rPh>
    <rPh sb="2" eb="4">
      <t>ジュウダン</t>
    </rPh>
    <rPh sb="4" eb="6">
      <t>ホウコウ</t>
    </rPh>
    <rPh sb="7" eb="9">
      <t>フッキュウ</t>
    </rPh>
    <rPh sb="9" eb="11">
      <t>ハンイ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</si>
  <si>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横断</t>
    </r>
    <r>
      <rPr>
        <sz val="14"/>
        <color theme="1"/>
        <rFont val="游ゴシック"/>
        <family val="2"/>
        <charset val="128"/>
        <scheme val="minor"/>
      </rPr>
      <t>方向の復旧範囲</t>
    </r>
    <rPh sb="0" eb="2">
      <t>ドウロ</t>
    </rPh>
    <rPh sb="2" eb="4">
      <t>オウダン</t>
    </rPh>
    <rPh sb="4" eb="6">
      <t>ホウコウ</t>
    </rPh>
    <rPh sb="7" eb="9">
      <t>フッキュウ</t>
    </rPh>
    <rPh sb="9" eb="11">
      <t>ハンイ</t>
    </rPh>
    <phoneticPr fontId="1"/>
  </si>
  <si>
    <r>
      <t>道路</t>
    </r>
    <r>
      <rPr>
        <b/>
        <u/>
        <sz val="14"/>
        <color theme="1"/>
        <rFont val="游ゴシック"/>
        <family val="3"/>
        <charset val="128"/>
        <scheme val="minor"/>
      </rPr>
      <t>平面</t>
    </r>
    <r>
      <rPr>
        <sz val="14"/>
        <color theme="1"/>
        <rFont val="游ゴシック"/>
        <family val="2"/>
        <charset val="128"/>
        <scheme val="minor"/>
      </rPr>
      <t>の復旧範囲</t>
    </r>
    <rPh sb="0" eb="2">
      <t>ドウロ</t>
    </rPh>
    <rPh sb="2" eb="4">
      <t>ヘイメン</t>
    </rPh>
    <rPh sb="5" eb="7">
      <t>フッキュウ</t>
    </rPh>
    <rPh sb="7" eb="9">
      <t>ハンイ</t>
    </rPh>
    <phoneticPr fontId="1"/>
  </si>
  <si>
    <t>RC-40
1層20cm
施工</t>
    <rPh sb="7" eb="8">
      <t>ソウ</t>
    </rPh>
    <rPh sb="13" eb="15">
      <t>セコウ</t>
    </rPh>
    <phoneticPr fontId="1"/>
  </si>
  <si>
    <t>RC-40
1層20cm
施工</t>
    <phoneticPr fontId="1"/>
  </si>
  <si>
    <t>t2：下層路盤厚</t>
    <rPh sb="3" eb="5">
      <t>カソウ</t>
    </rPh>
    <rPh sb="5" eb="7">
      <t>ロバン</t>
    </rPh>
    <rPh sb="7" eb="8">
      <t>アツ</t>
    </rPh>
    <phoneticPr fontId="1"/>
  </si>
  <si>
    <t>H</t>
    <phoneticPr fontId="1"/>
  </si>
  <si>
    <t>既設表層と復旧表層の継目の段差は＋5mmまでとし、マイナスの段差は認めない。</t>
    <rPh sb="0" eb="2">
      <t>キセツ</t>
    </rPh>
    <rPh sb="2" eb="4">
      <t>ヒョウソウ</t>
    </rPh>
    <rPh sb="5" eb="7">
      <t>フッキュウ</t>
    </rPh>
    <rPh sb="7" eb="9">
      <t>ヒョウソウ</t>
    </rPh>
    <rPh sb="10" eb="12">
      <t>ツギメ</t>
    </rPh>
    <rPh sb="13" eb="15">
      <t>ダンサ</t>
    </rPh>
    <rPh sb="30" eb="32">
      <t>ダンサ</t>
    </rPh>
    <rPh sb="33" eb="34">
      <t>ミト</t>
    </rPh>
    <phoneticPr fontId="1"/>
  </si>
  <si>
    <t>oi143626</t>
    <phoneticPr fontId="1"/>
  </si>
  <si>
    <t>B：掘削幅</t>
    <rPh sb="2" eb="4">
      <t>クッサク</t>
    </rPh>
    <rPh sb="4" eb="5">
      <t>ハバ</t>
    </rPh>
    <phoneticPr fontId="1"/>
  </si>
  <si>
    <t>AS表層（再生密粒度13）</t>
    <rPh sb="2" eb="4">
      <t>ヒョウソウ</t>
    </rPh>
    <phoneticPr fontId="1"/>
  </si>
  <si>
    <t>AS表層（再生密粒度13）</t>
    <rPh sb="2" eb="4">
      <t>ヒョウソウ</t>
    </rPh>
    <rPh sb="5" eb="7">
      <t>サイセイ</t>
    </rPh>
    <rPh sb="7" eb="9">
      <t>ミツリュウ</t>
    </rPh>
    <rPh sb="9" eb="10">
      <t>ド</t>
    </rPh>
    <phoneticPr fontId="1"/>
  </si>
  <si>
    <t>①表層復旧延長　※3m未満の場合は3.0m</t>
    <rPh sb="1" eb="3">
      <t>ヒョウソウ</t>
    </rPh>
    <rPh sb="3" eb="5">
      <t>フッキュウ</t>
    </rPh>
    <rPh sb="5" eb="7">
      <t>エンチョウ</t>
    </rPh>
    <phoneticPr fontId="1"/>
  </si>
  <si>
    <t>②復旧路盤延長</t>
    <rPh sb="1" eb="3">
      <t>フッキュウ</t>
    </rPh>
    <rPh sb="3" eb="5">
      <t>ロバン</t>
    </rPh>
    <rPh sb="5" eb="7">
      <t>エンチョウ</t>
    </rPh>
    <phoneticPr fontId="1"/>
  </si>
  <si>
    <t>①’表層復旧幅員</t>
    <rPh sb="2" eb="4">
      <t>ヒョウソウ</t>
    </rPh>
    <rPh sb="4" eb="6">
      <t>フッキュウ</t>
    </rPh>
    <rPh sb="6" eb="8">
      <t>フクイン</t>
    </rPh>
    <phoneticPr fontId="1"/>
  </si>
  <si>
    <t>②’路盤復旧幅員</t>
    <rPh sb="2" eb="4">
      <t>ロバン</t>
    </rPh>
    <rPh sb="4" eb="6">
      <t>フッキュウ</t>
    </rPh>
    <rPh sb="6" eb="8">
      <t>フクイン</t>
    </rPh>
    <phoneticPr fontId="1"/>
  </si>
  <si>
    <t>W</t>
    <phoneticPr fontId="1"/>
  </si>
  <si>
    <t>②'路盤復旧幅員</t>
    <rPh sb="2" eb="4">
      <t>ロバン</t>
    </rPh>
    <rPh sb="4" eb="6">
      <t>フッキュウ</t>
    </rPh>
    <rPh sb="6" eb="8">
      <t>フクイン</t>
    </rPh>
    <phoneticPr fontId="1"/>
  </si>
  <si>
    <t>②路盤復旧延長</t>
    <rPh sb="1" eb="3">
      <t>ロバン</t>
    </rPh>
    <rPh sb="5" eb="7">
      <t>エンチョウ</t>
    </rPh>
    <phoneticPr fontId="1"/>
  </si>
  <si>
    <t>①表層復旧延長</t>
    <rPh sb="1" eb="3">
      <t>ヒョウソウ</t>
    </rPh>
    <rPh sb="3" eb="5">
      <t>フッキュウ</t>
    </rPh>
    <rPh sb="5" eb="7">
      <t>エンチョウ</t>
    </rPh>
    <phoneticPr fontId="1"/>
  </si>
  <si>
    <t xml:space="preserve">B:掘削幅 </t>
    <rPh sb="4" eb="5">
      <t>ハバ</t>
    </rPh>
    <phoneticPr fontId="1"/>
  </si>
  <si>
    <r>
      <t>路盤復旧の影響幅は、</t>
    </r>
    <r>
      <rPr>
        <b/>
        <u/>
        <sz val="8"/>
        <color theme="1"/>
        <rFont val="游ゴシック"/>
        <family val="3"/>
        <charset val="128"/>
        <scheme val="minor"/>
      </rPr>
      <t>土留めを設置する・しないに関わらず、</t>
    </r>
    <r>
      <rPr>
        <sz val="8"/>
        <color theme="1"/>
        <rFont val="游ゴシック"/>
        <family val="3"/>
        <charset val="128"/>
        <scheme val="minor"/>
      </rPr>
      <t>「H×0.3（5cm単位切上げ）」とする。</t>
    </r>
    <rPh sb="10" eb="12">
      <t>ドド</t>
    </rPh>
    <rPh sb="14" eb="16">
      <t>セッチ</t>
    </rPh>
    <rPh sb="23" eb="24">
      <t>カカ</t>
    </rPh>
    <rPh sb="38" eb="40">
      <t>タンイ</t>
    </rPh>
    <rPh sb="40" eb="42">
      <t>キリア</t>
    </rPh>
    <phoneticPr fontId="1"/>
  </si>
  <si>
    <t>表層復旧延長の計算結果が3.0mに満たない場合は、3.0mとする。（最低3.0m）</t>
    <rPh sb="0" eb="2">
      <t>ヒョウソウ</t>
    </rPh>
    <rPh sb="2" eb="4">
      <t>フッキュウ</t>
    </rPh>
    <rPh sb="4" eb="6">
      <t>エンチョウ</t>
    </rPh>
    <rPh sb="7" eb="9">
      <t>ケイサン</t>
    </rPh>
    <rPh sb="9" eb="11">
      <t>ケッカ</t>
    </rPh>
    <rPh sb="17" eb="18">
      <t>ミ</t>
    </rPh>
    <rPh sb="21" eb="23">
      <t>バアイ</t>
    </rPh>
    <rPh sb="34" eb="36">
      <t>サイテイ</t>
    </rPh>
    <phoneticPr fontId="1"/>
  </si>
  <si>
    <t>令和4年4月1日適用</t>
    <rPh sb="0" eb="2">
      <t>レイワ</t>
    </rPh>
    <rPh sb="3" eb="4">
      <t>ネン</t>
    </rPh>
    <rPh sb="5" eb="6">
      <t>ガツ</t>
    </rPh>
    <rPh sb="7" eb="8">
      <t>ニチ</t>
    </rPh>
    <rPh sb="8" eb="10">
      <t>テキヨウ</t>
    </rPh>
    <phoneticPr fontId="1"/>
  </si>
  <si>
    <t>※参考資料：占用工事における町道復旧簡易計算【ASが1層の場合】1/3</t>
    <rPh sb="1" eb="3">
      <t>サンコウ</t>
    </rPh>
    <rPh sb="3" eb="5">
      <t>シリョウ</t>
    </rPh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</si>
  <si>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t>※参考資料：占用工事における町道復旧簡易計算【ASが1層の場合】2/3</t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</si>
  <si>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t>※参考資料：占用工事における町道復旧簡易計算【ASが1層の場合】3/3</t>
    <rPh sb="6" eb="8">
      <t>センヨウ</t>
    </rPh>
    <rPh sb="8" eb="10">
      <t>コウジ</t>
    </rPh>
    <rPh sb="14" eb="16">
      <t>チョウドウ</t>
    </rPh>
    <rPh sb="16" eb="18">
      <t>フッキュウ</t>
    </rPh>
    <rPh sb="18" eb="20">
      <t>カンイ</t>
    </rPh>
    <rPh sb="20" eb="22">
      <t>ケイサン</t>
    </rPh>
    <rPh sb="27" eb="28">
      <t>ソウ</t>
    </rPh>
    <rPh sb="29" eb="31">
      <t>バアイ</t>
    </rPh>
    <phoneticPr fontId="1"/>
  </si>
  <si>
    <r>
      <t>側溝や暗渠等の構造物部の伏越しは、</t>
    </r>
    <r>
      <rPr>
        <b/>
        <u/>
        <sz val="8"/>
        <rFont val="游ゴシック"/>
        <family val="3"/>
        <charset val="128"/>
        <scheme val="minor"/>
      </rPr>
      <t>押込み工法（さや管工法）にて行うこと。やむを得ず構造物下部を掘削する</t>
    </r>
    <rPh sb="0" eb="2">
      <t>ソッコウ</t>
    </rPh>
    <rPh sb="3" eb="5">
      <t>アンキョ</t>
    </rPh>
    <rPh sb="5" eb="6">
      <t>トウ</t>
    </rPh>
    <rPh sb="7" eb="10">
      <t>コウゾウブツ</t>
    </rPh>
    <rPh sb="10" eb="11">
      <t>ブ</t>
    </rPh>
    <rPh sb="12" eb="13">
      <t>フセ</t>
    </rPh>
    <rPh sb="13" eb="14">
      <t>ゴ</t>
    </rPh>
    <rPh sb="17" eb="19">
      <t>オシコ</t>
    </rPh>
    <rPh sb="20" eb="22">
      <t>コウホウ</t>
    </rPh>
    <rPh sb="25" eb="26">
      <t>カン</t>
    </rPh>
    <rPh sb="26" eb="28">
      <t>コウホウ</t>
    </rPh>
    <rPh sb="31" eb="32">
      <t>オコナ</t>
    </rPh>
    <rPh sb="39" eb="40">
      <t>エ</t>
    </rPh>
    <rPh sb="41" eb="44">
      <t>コウゾウブツ</t>
    </rPh>
    <rPh sb="44" eb="46">
      <t>カブ</t>
    </rPh>
    <rPh sb="47" eb="49">
      <t>クッサク</t>
    </rPh>
    <phoneticPr fontId="1"/>
  </si>
  <si>
    <r>
      <t>同一申請で複数箇所の掘削を行う場合、</t>
    </r>
    <r>
      <rPr>
        <b/>
        <u/>
        <sz val="8"/>
        <rFont val="游ゴシック"/>
        <family val="3"/>
        <charset val="128"/>
        <scheme val="minor"/>
      </rPr>
      <t>町道の舗装継目を減らす目的のため、表層の端部と端部の間隔が5.0m未満</t>
    </r>
    <rPh sb="0" eb="2">
      <t>ドウイツ</t>
    </rPh>
    <rPh sb="2" eb="4">
      <t>シンセイ</t>
    </rPh>
    <rPh sb="5" eb="7">
      <t>フクスウ</t>
    </rPh>
    <rPh sb="7" eb="9">
      <t>カショ</t>
    </rPh>
    <rPh sb="10" eb="12">
      <t>クッサク</t>
    </rPh>
    <rPh sb="13" eb="14">
      <t>オコナ</t>
    </rPh>
    <rPh sb="15" eb="17">
      <t>バアイ</t>
    </rPh>
    <rPh sb="18" eb="20">
      <t>チョウドウ</t>
    </rPh>
    <rPh sb="21" eb="23">
      <t>ホソウ</t>
    </rPh>
    <rPh sb="23" eb="25">
      <t>ツギメ</t>
    </rPh>
    <rPh sb="26" eb="27">
      <t>ヘ</t>
    </rPh>
    <rPh sb="29" eb="31">
      <t>モクテキ</t>
    </rPh>
    <rPh sb="35" eb="37">
      <t>ヒョウソウ</t>
    </rPh>
    <rPh sb="38" eb="40">
      <t>タンブ</t>
    </rPh>
    <rPh sb="41" eb="43">
      <t>タンブ</t>
    </rPh>
    <rPh sb="44" eb="46">
      <t>カンカク</t>
    </rPh>
    <rPh sb="51" eb="53">
      <t>ミマン</t>
    </rPh>
    <phoneticPr fontId="1"/>
  </si>
  <si>
    <r>
      <rPr>
        <b/>
        <u/>
        <sz val="8"/>
        <rFont val="游ゴシック"/>
        <family val="3"/>
        <charset val="128"/>
        <scheme val="minor"/>
      </rPr>
      <t>の場合は、その挟まれた部分も含めて表層を復旧</t>
    </r>
    <r>
      <rPr>
        <sz val="8"/>
        <rFont val="游ゴシック"/>
        <family val="3"/>
        <charset val="128"/>
        <scheme val="minor"/>
      </rPr>
      <t>すること。</t>
    </r>
    <rPh sb="14" eb="15">
      <t>フク</t>
    </rPh>
    <rPh sb="17" eb="19">
      <t>ヒョウソウ</t>
    </rPh>
    <rPh sb="20" eb="22">
      <t>フッキュウ</t>
    </rPh>
    <phoneticPr fontId="1"/>
  </si>
  <si>
    <r>
      <t>また、</t>
    </r>
    <r>
      <rPr>
        <b/>
        <u/>
        <sz val="8"/>
        <color theme="1"/>
        <rFont val="游ゴシック"/>
        <family val="3"/>
        <charset val="128"/>
        <scheme val="minor"/>
      </rPr>
      <t>上記と同様に既設舗装目地との距離が5.0m未満のときは、その間も含めて復旧</t>
    </r>
    <r>
      <rPr>
        <sz val="8"/>
        <color theme="1"/>
        <rFont val="游ゴシック"/>
        <family val="3"/>
        <charset val="128"/>
        <scheme val="minor"/>
      </rPr>
      <t>する。</t>
    </r>
    <rPh sb="3" eb="5">
      <t>ジョウキ</t>
    </rPh>
    <rPh sb="6" eb="8">
      <t>ドウヨウ</t>
    </rPh>
    <phoneticPr fontId="1"/>
  </si>
  <si>
    <r>
      <t>路盤復旧の影響幅は、</t>
    </r>
    <r>
      <rPr>
        <b/>
        <u/>
        <sz val="8"/>
        <rFont val="游ゴシック"/>
        <family val="3"/>
        <charset val="128"/>
        <scheme val="minor"/>
      </rPr>
      <t>土留めを設置する・しないに関わらず、</t>
    </r>
    <r>
      <rPr>
        <sz val="8"/>
        <rFont val="游ゴシック"/>
        <family val="3"/>
        <charset val="128"/>
        <scheme val="minor"/>
      </rPr>
      <t>「H×0.3（5cm単位切上げ）」とする。</t>
    </r>
    <rPh sb="10" eb="12">
      <t>ドド</t>
    </rPh>
    <rPh sb="14" eb="16">
      <t>セッチ</t>
    </rPh>
    <rPh sb="23" eb="24">
      <t>カカ</t>
    </rPh>
    <rPh sb="38" eb="40">
      <t>タンイ</t>
    </rPh>
    <rPh sb="40" eb="42">
      <t>キリア</t>
    </rPh>
    <phoneticPr fontId="1"/>
  </si>
  <si>
    <r>
      <rPr>
        <b/>
        <u/>
        <sz val="8"/>
        <rFont val="游ゴシック"/>
        <family val="3"/>
        <charset val="128"/>
        <scheme val="minor"/>
      </rPr>
      <t>表層復旧幅員</t>
    </r>
    <r>
      <rPr>
        <sz val="8"/>
        <rFont val="游ゴシック"/>
        <family val="3"/>
        <charset val="128"/>
        <scheme val="minor"/>
      </rPr>
      <t>の計算結果が半車線を越えない場合は、半幅員（CL）までを復旧する。</t>
    </r>
    <rPh sb="0" eb="2">
      <t>ヒョウソウ</t>
    </rPh>
    <rPh sb="2" eb="4">
      <t>フッキュウ</t>
    </rPh>
    <rPh sb="4" eb="6">
      <t>フクイン</t>
    </rPh>
    <rPh sb="7" eb="9">
      <t>ケイサン</t>
    </rPh>
    <rPh sb="9" eb="11">
      <t>ケッカ</t>
    </rPh>
    <rPh sb="12" eb="13">
      <t>ハン</t>
    </rPh>
    <rPh sb="13" eb="15">
      <t>シャセン</t>
    </rPh>
    <rPh sb="16" eb="17">
      <t>コ</t>
    </rPh>
    <rPh sb="20" eb="22">
      <t>バアイ</t>
    </rPh>
    <rPh sb="24" eb="25">
      <t>ハン</t>
    </rPh>
    <rPh sb="25" eb="27">
      <t>フクイン</t>
    </rPh>
    <rPh sb="34" eb="36">
      <t>フッキュウ</t>
    </rPh>
    <phoneticPr fontId="1"/>
  </si>
  <si>
    <r>
      <rPr>
        <b/>
        <u/>
        <sz val="8"/>
        <rFont val="游ゴシック"/>
        <family val="3"/>
        <charset val="128"/>
        <scheme val="minor"/>
      </rPr>
      <t>表層復旧幅員</t>
    </r>
    <r>
      <rPr>
        <sz val="8"/>
        <rFont val="游ゴシック"/>
        <family val="3"/>
        <charset val="128"/>
        <scheme val="minor"/>
      </rPr>
      <t>の計算結果が半車線を越える場合は、全幅員を復旧する。</t>
    </r>
    <rPh sb="0" eb="2">
      <t>ヒョウソウ</t>
    </rPh>
    <rPh sb="2" eb="4">
      <t>フッキュウ</t>
    </rPh>
    <rPh sb="4" eb="6">
      <t>フクイン</t>
    </rPh>
    <rPh sb="7" eb="9">
      <t>ケイサン</t>
    </rPh>
    <rPh sb="9" eb="11">
      <t>ケッカ</t>
    </rPh>
    <rPh sb="12" eb="13">
      <t>ハン</t>
    </rPh>
    <rPh sb="13" eb="15">
      <t>シャセン</t>
    </rPh>
    <rPh sb="16" eb="17">
      <t>コ</t>
    </rPh>
    <rPh sb="19" eb="21">
      <t>バアイ</t>
    </rPh>
    <rPh sb="23" eb="24">
      <t>ゼン</t>
    </rPh>
    <rPh sb="24" eb="26">
      <t>フクイン</t>
    </rPh>
    <rPh sb="27" eb="29">
      <t>フッキュウ</t>
    </rPh>
    <phoneticPr fontId="1"/>
  </si>
  <si>
    <t>場合は、構造物の一時撤去再設置、もしくは吊り防護・水締めによる埋戻し等を行い、地盤沈下対策を講ずること。</t>
    <rPh sb="6" eb="7">
      <t>ブツ</t>
    </rPh>
    <rPh sb="8" eb="10">
      <t>イチジ</t>
    </rPh>
    <rPh sb="10" eb="12">
      <t>テッキョ</t>
    </rPh>
    <rPh sb="12" eb="15">
      <t>サイセッチ</t>
    </rPh>
    <rPh sb="20" eb="21">
      <t>ツ</t>
    </rPh>
    <rPh sb="22" eb="24">
      <t>ボウゴ</t>
    </rPh>
    <rPh sb="25" eb="26">
      <t>ミズ</t>
    </rPh>
    <rPh sb="26" eb="27">
      <t>ジ</t>
    </rPh>
    <rPh sb="31" eb="33">
      <t>ウメモド</t>
    </rPh>
    <rPh sb="34" eb="35">
      <t>トウ</t>
    </rPh>
    <rPh sb="36" eb="37">
      <t>オコナ</t>
    </rPh>
    <rPh sb="39" eb="41">
      <t>ジバン</t>
    </rPh>
    <rPh sb="41" eb="43">
      <t>チンカ</t>
    </rPh>
    <rPh sb="43" eb="45">
      <t>タイサク</t>
    </rPh>
    <rPh sb="46" eb="4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</si>
</sst>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&quot;① &quot;0.000"/>
    <numFmt numFmtId="178" formatCode="&quot;② &quot;0.000"/>
    <numFmt numFmtId="179" formatCode="&quot;①’ &quot;0.000"/>
    <numFmt numFmtId="180" formatCode="&quot;②’ &quot;0.000"/>
    <numFmt numFmtId="181" formatCode="&quot;W &quot;0.000"/>
    <numFmt numFmtId="182" formatCode="&quot;B &quot;0.0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8"/>
      <color rgb="FF0070C0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8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thin">
        <color indexed="64"/>
      </bottom>
      <diagonal/>
    </border>
    <border>
      <left style="dashDot">
        <color auto="1"/>
      </left>
      <right/>
      <top style="thin">
        <color indexed="64"/>
      </top>
      <bottom/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thin">
        <color theme="0" tint="-0.499984740745262"/>
      </bottom>
      <diagonal/>
    </border>
    <border>
      <left style="dashDot">
        <color auto="1"/>
      </left>
      <right/>
      <top style="thin">
        <color theme="0" tint="-0.499984740745262"/>
      </top>
      <bottom/>
      <diagonal/>
    </border>
    <border>
      <left style="dashDot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ashDot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ashDot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Dot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dashDot">
        <color auto="1"/>
      </left>
      <right/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7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</xf>
    <xf numFmtId="0" fontId="6" fillId="2" borderId="22" xfId="0" applyFont="1" applyFill="1" applyBorder="1" applyProtection="1">
      <alignment vertical="center"/>
    </xf>
    <xf numFmtId="0" fontId="6" fillId="2" borderId="23" xfId="0" applyFont="1" applyFill="1" applyBorder="1" applyProtection="1">
      <alignment vertical="center"/>
    </xf>
    <xf numFmtId="176" fontId="6" fillId="2" borderId="24" xfId="0" applyNumberFormat="1" applyFont="1" applyFill="1" applyBorder="1" applyProtection="1">
      <alignment vertical="center"/>
    </xf>
    <xf numFmtId="0" fontId="6" fillId="2" borderId="25" xfId="0" applyFont="1" applyFill="1" applyBorder="1" applyProtection="1">
      <alignment vertical="center"/>
    </xf>
    <xf numFmtId="0" fontId="6" fillId="2" borderId="24" xfId="0" applyFont="1" applyFill="1" applyBorder="1" applyProtection="1">
      <alignment vertical="center"/>
    </xf>
    <xf numFmtId="0" fontId="5" fillId="2" borderId="0" xfId="0" applyFont="1" applyFill="1" applyAlignment="1" applyProtection="1"/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176" fontId="6" fillId="2" borderId="26" xfId="0" applyNumberFormat="1" applyFont="1" applyFill="1" applyBorder="1" applyProtection="1">
      <alignment vertical="center"/>
    </xf>
    <xf numFmtId="176" fontId="6" fillId="2" borderId="27" xfId="0" applyNumberFormat="1" applyFont="1" applyFill="1" applyBorder="1" applyProtection="1">
      <alignment vertical="center"/>
    </xf>
    <xf numFmtId="0" fontId="5" fillId="2" borderId="11" xfId="0" applyFont="1" applyFill="1" applyBorder="1" applyAlignment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Alignment="1" applyProtection="1"/>
    <xf numFmtId="0" fontId="0" fillId="2" borderId="0" xfId="0" applyFill="1" applyAlignment="1" applyProtection="1"/>
    <xf numFmtId="0" fontId="0" fillId="2" borderId="12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176" fontId="0" fillId="2" borderId="0" xfId="0" applyNumberFormat="1" applyFill="1" applyAlignment="1" applyProtection="1">
      <alignment vertical="center" textRotation="90"/>
    </xf>
    <xf numFmtId="0" fontId="0" fillId="2" borderId="15" xfId="0" applyFill="1" applyBorder="1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0" fillId="2" borderId="20" xfId="0" applyFill="1" applyBorder="1" applyProtection="1">
      <alignment vertical="center"/>
    </xf>
    <xf numFmtId="176" fontId="0" fillId="2" borderId="0" xfId="0" applyNumberFormat="1" applyFill="1" applyAlignment="1" applyProtection="1">
      <alignment vertical="center" shrinkToFit="1"/>
    </xf>
    <xf numFmtId="176" fontId="0" fillId="2" borderId="0" xfId="0" applyNumberFormat="1" applyFill="1" applyAlignment="1" applyProtection="1">
      <alignment horizontal="right" vertical="center" shrinkToFit="1"/>
    </xf>
    <xf numFmtId="0" fontId="0" fillId="2" borderId="0" xfId="0" applyFill="1" applyAlignment="1" applyProtection="1">
      <alignment wrapText="1"/>
    </xf>
    <xf numFmtId="0" fontId="0" fillId="2" borderId="20" xfId="0" applyFill="1" applyBorder="1" applyAlignment="1" applyProtection="1">
      <alignment vertical="center"/>
    </xf>
    <xf numFmtId="0" fontId="6" fillId="2" borderId="21" xfId="0" applyFont="1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ill="1" applyAlignment="1" applyProtection="1">
      <alignment vertical="center" textRotation="255"/>
    </xf>
    <xf numFmtId="0" fontId="0" fillId="2" borderId="7" xfId="0" applyFill="1" applyBorder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0" fillId="2" borderId="3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11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shrinkToFit="1"/>
    </xf>
    <xf numFmtId="0" fontId="11" fillId="2" borderId="0" xfId="0" applyFont="1" applyFill="1" applyAlignment="1" applyProtection="1"/>
    <xf numFmtId="0" fontId="11" fillId="2" borderId="11" xfId="0" applyFont="1" applyFill="1" applyBorder="1" applyAlignment="1" applyProtection="1">
      <alignment shrinkToFit="1"/>
    </xf>
    <xf numFmtId="0" fontId="11" fillId="2" borderId="13" xfId="0" applyFont="1" applyFill="1" applyBorder="1" applyAlignment="1" applyProtection="1">
      <alignment shrinkToFit="1"/>
    </xf>
    <xf numFmtId="0" fontId="11" fillId="2" borderId="12" xfId="0" applyFont="1" applyFill="1" applyBorder="1" applyAlignment="1" applyProtection="1"/>
    <xf numFmtId="0" fontId="11" fillId="2" borderId="19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11" fillId="2" borderId="20" xfId="0" applyFont="1" applyFill="1" applyBorder="1" applyAlignment="1" applyProtection="1">
      <alignment horizontal="center"/>
    </xf>
    <xf numFmtId="0" fontId="11" fillId="2" borderId="12" xfId="0" applyFont="1" applyFill="1" applyBorder="1" applyProtection="1">
      <alignment vertical="center"/>
    </xf>
    <xf numFmtId="0" fontId="11" fillId="2" borderId="6" xfId="0" applyFont="1" applyFill="1" applyBorder="1" applyProtection="1">
      <alignment vertical="center"/>
    </xf>
    <xf numFmtId="0" fontId="11" fillId="2" borderId="6" xfId="0" applyFont="1" applyFill="1" applyBorder="1" applyAlignment="1" applyProtection="1">
      <alignment vertical="center" shrinkToFit="1"/>
    </xf>
    <xf numFmtId="0" fontId="11" fillId="2" borderId="18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15" xfId="0" applyFont="1" applyFill="1" applyBorder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shrinkToFit="1"/>
    </xf>
    <xf numFmtId="0" fontId="11" fillId="2" borderId="6" xfId="0" applyFont="1" applyFill="1" applyBorder="1" applyAlignment="1" applyProtection="1">
      <alignment horizontal="center" vertical="top" shrinkToFit="1"/>
    </xf>
    <xf numFmtId="0" fontId="11" fillId="2" borderId="7" xfId="0" applyFont="1" applyFill="1" applyBorder="1" applyAlignment="1" applyProtection="1">
      <alignment shrinkToFit="1"/>
    </xf>
    <xf numFmtId="0" fontId="11" fillId="2" borderId="15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Protection="1">
      <alignment vertical="center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horizontal="center" wrapText="1"/>
    </xf>
    <xf numFmtId="0" fontId="11" fillId="2" borderId="19" xfId="0" applyFont="1" applyFill="1" applyBorder="1" applyAlignment="1" applyProtection="1"/>
    <xf numFmtId="0" fontId="11" fillId="2" borderId="34" xfId="0" applyFont="1" applyFill="1" applyBorder="1" applyAlignment="1" applyProtection="1">
      <alignment shrinkToFit="1"/>
    </xf>
    <xf numFmtId="0" fontId="11" fillId="2" borderId="12" xfId="0" applyFont="1" applyFill="1" applyBorder="1" applyAlignment="1" applyProtection="1">
      <alignment shrinkToFit="1"/>
    </xf>
    <xf numFmtId="0" fontId="11" fillId="2" borderId="0" xfId="0" applyFont="1" applyFill="1" applyAlignment="1" applyProtection="1">
      <alignment shrinkToFit="1"/>
    </xf>
    <xf numFmtId="0" fontId="11" fillId="2" borderId="0" xfId="0" applyFont="1" applyFill="1" applyBorder="1" applyAlignment="1" applyProtection="1">
      <alignment shrinkToFit="1"/>
    </xf>
    <xf numFmtId="0" fontId="11" fillId="2" borderId="29" xfId="0" applyFont="1" applyFill="1" applyBorder="1" applyAlignment="1" applyProtection="1">
      <alignment shrinkToFit="1"/>
    </xf>
    <xf numFmtId="0" fontId="11" fillId="2" borderId="20" xfId="0" applyFont="1" applyFill="1" applyBorder="1" applyAlignment="1" applyProtection="1">
      <alignment shrinkToFit="1"/>
    </xf>
    <xf numFmtId="0" fontId="11" fillId="2" borderId="30" xfId="0" applyFont="1" applyFill="1" applyBorder="1" applyAlignment="1" applyProtection="1">
      <alignment vertical="center"/>
    </xf>
    <xf numFmtId="0" fontId="11" fillId="2" borderId="16" xfId="0" applyFont="1" applyFill="1" applyBorder="1" applyProtection="1">
      <alignment vertical="center"/>
    </xf>
    <xf numFmtId="0" fontId="11" fillId="2" borderId="14" xfId="0" applyFont="1" applyFill="1" applyBorder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17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33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20" xfId="0" applyFont="1" applyFill="1" applyBorder="1" applyProtection="1">
      <alignment vertical="center"/>
    </xf>
    <xf numFmtId="0" fontId="11" fillId="2" borderId="19" xfId="0" applyFont="1" applyFill="1" applyBorder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11" fillId="2" borderId="13" xfId="0" applyFont="1" applyFill="1" applyBorder="1" applyProtection="1">
      <alignment vertical="center"/>
    </xf>
    <xf numFmtId="0" fontId="11" fillId="2" borderId="11" xfId="0" applyFont="1" applyFill="1" applyBorder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11" fillId="2" borderId="31" xfId="0" applyFont="1" applyFill="1" applyBorder="1" applyAlignment="1" applyProtection="1">
      <alignment vertical="center"/>
    </xf>
    <xf numFmtId="0" fontId="11" fillId="2" borderId="34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horizontal="center" shrinkToFit="1"/>
    </xf>
    <xf numFmtId="0" fontId="11" fillId="2" borderId="12" xfId="0" applyFont="1" applyFill="1" applyBorder="1" applyAlignment="1" applyProtection="1">
      <alignment horizontal="center" shrinkToFit="1"/>
    </xf>
    <xf numFmtId="0" fontId="11" fillId="2" borderId="13" xfId="0" applyFont="1" applyFill="1" applyBorder="1" applyAlignment="1" applyProtection="1">
      <alignment horizontal="center" shrinkToFit="1"/>
    </xf>
    <xf numFmtId="0" fontId="0" fillId="2" borderId="0" xfId="0" applyFont="1" applyFill="1" applyProtection="1">
      <alignment vertical="center"/>
    </xf>
    <xf numFmtId="0" fontId="11" fillId="2" borderId="19" xfId="0" applyFont="1" applyFill="1" applyBorder="1" applyAlignment="1" applyProtection="1">
      <alignment horizontal="center" wrapText="1"/>
    </xf>
    <xf numFmtId="0" fontId="11" fillId="2" borderId="34" xfId="0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 wrapText="1"/>
    </xf>
    <xf numFmtId="0" fontId="11" fillId="2" borderId="33" xfId="0" applyFont="1" applyFill="1" applyBorder="1" applyProtection="1">
      <alignment vertical="center"/>
    </xf>
    <xf numFmtId="0" fontId="11" fillId="2" borderId="35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vertical="center" textRotation="255"/>
    </xf>
    <xf numFmtId="0" fontId="11" fillId="2" borderId="15" xfId="0" applyFont="1" applyFill="1" applyBorder="1" applyAlignment="1" applyProtection="1">
      <alignment vertical="center" textRotation="255"/>
    </xf>
    <xf numFmtId="0" fontId="11" fillId="2" borderId="0" xfId="0" applyFont="1" applyFill="1" applyAlignment="1" applyProtection="1">
      <alignment vertical="center" textRotation="255"/>
    </xf>
    <xf numFmtId="0" fontId="11" fillId="4" borderId="36" xfId="0" applyFont="1" applyFill="1" applyBorder="1" applyProtection="1">
      <alignment vertical="center"/>
    </xf>
    <xf numFmtId="0" fontId="11" fillId="4" borderId="37" xfId="0" applyFont="1" applyFill="1" applyBorder="1" applyProtection="1">
      <alignment vertical="center"/>
    </xf>
    <xf numFmtId="0" fontId="11" fillId="4" borderId="38" xfId="0" applyFont="1" applyFill="1" applyBorder="1" applyProtection="1">
      <alignment vertical="center"/>
    </xf>
    <xf numFmtId="0" fontId="11" fillId="4" borderId="46" xfId="0" applyFont="1" applyFill="1" applyBorder="1" applyAlignment="1" applyProtection="1">
      <alignment vertical="center" shrinkToFit="1"/>
    </xf>
    <xf numFmtId="0" fontId="11" fillId="4" borderId="47" xfId="0" applyFont="1" applyFill="1" applyBorder="1" applyAlignment="1" applyProtection="1">
      <alignment vertical="center" shrinkToFit="1"/>
    </xf>
    <xf numFmtId="0" fontId="11" fillId="4" borderId="0" xfId="0" applyFont="1" applyFill="1" applyBorder="1" applyProtection="1">
      <alignment vertical="center"/>
    </xf>
    <xf numFmtId="0" fontId="11" fillId="4" borderId="42" xfId="0" applyFont="1" applyFill="1" applyBorder="1" applyProtection="1">
      <alignment vertical="center"/>
    </xf>
    <xf numFmtId="0" fontId="11" fillId="4" borderId="43" xfId="0" applyFont="1" applyFill="1" applyBorder="1" applyProtection="1">
      <alignment vertical="center"/>
    </xf>
    <xf numFmtId="0" fontId="11" fillId="4" borderId="44" xfId="0" applyFont="1" applyFill="1" applyBorder="1" applyProtection="1">
      <alignment vertical="center"/>
    </xf>
    <xf numFmtId="0" fontId="11" fillId="4" borderId="49" xfId="0" applyFont="1" applyFill="1" applyBorder="1" applyAlignment="1" applyProtection="1">
      <alignment vertical="center"/>
    </xf>
    <xf numFmtId="0" fontId="11" fillId="4" borderId="29" xfId="0" applyFont="1" applyFill="1" applyBorder="1" applyProtection="1">
      <alignment vertical="center"/>
    </xf>
    <xf numFmtId="0" fontId="11" fillId="4" borderId="45" xfId="0" applyFont="1" applyFill="1" applyBorder="1" applyProtection="1">
      <alignment vertical="center"/>
    </xf>
    <xf numFmtId="0" fontId="11" fillId="4" borderId="46" xfId="0" applyFont="1" applyFill="1" applyBorder="1" applyProtection="1">
      <alignment vertical="center"/>
    </xf>
    <xf numFmtId="0" fontId="11" fillId="4" borderId="47" xfId="0" applyFont="1" applyFill="1" applyBorder="1" applyProtection="1">
      <alignment vertical="center"/>
    </xf>
    <xf numFmtId="0" fontId="11" fillId="4" borderId="48" xfId="0" applyFont="1" applyFill="1" applyBorder="1" applyProtection="1">
      <alignment vertical="center"/>
    </xf>
    <xf numFmtId="0" fontId="11" fillId="4" borderId="39" xfId="0" applyFont="1" applyFill="1" applyBorder="1" applyProtection="1">
      <alignment vertical="center"/>
    </xf>
    <xf numFmtId="0" fontId="11" fillId="4" borderId="40" xfId="0" applyFont="1" applyFill="1" applyBorder="1" applyProtection="1">
      <alignment vertical="center"/>
    </xf>
    <xf numFmtId="0" fontId="11" fillId="2" borderId="12" xfId="0" applyFont="1" applyFill="1" applyBorder="1" applyAlignment="1" applyProtection="1">
      <alignment vertical="center" textRotation="255"/>
    </xf>
    <xf numFmtId="0" fontId="11" fillId="2" borderId="0" xfId="0" applyFont="1" applyFill="1" applyAlignment="1" applyProtection="1">
      <alignment vertical="top" wrapText="1"/>
    </xf>
    <xf numFmtId="0" fontId="11" fillId="2" borderId="29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20" xfId="0" applyFont="1" applyFill="1" applyBorder="1" applyAlignment="1" applyProtection="1">
      <alignment vertical="top" wrapText="1"/>
    </xf>
    <xf numFmtId="0" fontId="0" fillId="2" borderId="0" xfId="0" applyFont="1" applyFill="1" applyAlignment="1" applyProtection="1">
      <alignment wrapText="1"/>
    </xf>
    <xf numFmtId="0" fontId="11" fillId="2" borderId="33" xfId="0" applyFont="1" applyFill="1" applyBorder="1" applyAlignment="1" applyProtection="1">
      <alignment vertical="top" wrapText="1"/>
    </xf>
    <xf numFmtId="0" fontId="7" fillId="2" borderId="34" xfId="0" applyFont="1" applyFill="1" applyBorder="1" applyAlignment="1" applyProtection="1">
      <alignment shrinkToFit="1"/>
    </xf>
    <xf numFmtId="0" fontId="7" fillId="2" borderId="12" xfId="0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shrinkToFit="1"/>
    </xf>
    <xf numFmtId="0" fontId="7" fillId="2" borderId="11" xfId="0" applyFont="1" applyFill="1" applyBorder="1" applyAlignment="1" applyProtection="1">
      <alignment shrinkToFit="1"/>
    </xf>
    <xf numFmtId="0" fontId="7" fillId="2" borderId="0" xfId="0" applyFont="1" applyFill="1" applyAlignment="1" applyProtection="1">
      <alignment shrinkToFit="1"/>
    </xf>
    <xf numFmtId="0" fontId="7" fillId="2" borderId="0" xfId="0" applyFont="1" applyFill="1" applyBorder="1" applyAlignment="1" applyProtection="1">
      <alignment shrinkToFit="1"/>
    </xf>
    <xf numFmtId="0" fontId="11" fillId="2" borderId="0" xfId="0" applyFont="1" applyFill="1" applyAlignment="1" applyProtection="1">
      <alignment vertical="center" shrinkToFit="1"/>
    </xf>
    <xf numFmtId="176" fontId="7" fillId="2" borderId="11" xfId="0" applyNumberFormat="1" applyFont="1" applyFill="1" applyBorder="1" applyAlignment="1" applyProtection="1">
      <alignment horizontal="center"/>
    </xf>
    <xf numFmtId="176" fontId="7" fillId="2" borderId="12" xfId="0" applyNumberFormat="1" applyFont="1" applyFill="1" applyBorder="1" applyAlignment="1" applyProtection="1">
      <alignment horizontal="center"/>
    </xf>
    <xf numFmtId="176" fontId="7" fillId="2" borderId="13" xfId="0" applyNumberFormat="1" applyFont="1" applyFill="1" applyBorder="1" applyAlignment="1" applyProtection="1">
      <alignment horizontal="center"/>
    </xf>
    <xf numFmtId="176" fontId="7" fillId="2" borderId="14" xfId="0" applyNumberFormat="1" applyFont="1" applyFill="1" applyBorder="1" applyAlignment="1" applyProtection="1">
      <alignment vertical="center" textRotation="180"/>
    </xf>
    <xf numFmtId="176" fontId="7" fillId="2" borderId="19" xfId="0" applyNumberFormat="1" applyFont="1" applyFill="1" applyBorder="1" applyAlignment="1" applyProtection="1">
      <alignment vertical="center" textRotation="180"/>
    </xf>
    <xf numFmtId="176" fontId="7" fillId="2" borderId="11" xfId="0" applyNumberFormat="1" applyFont="1" applyFill="1" applyBorder="1" applyAlignment="1" applyProtection="1">
      <alignment vertical="center" textRotation="180"/>
    </xf>
    <xf numFmtId="176" fontId="7" fillId="2" borderId="0" xfId="0" applyNumberFormat="1" applyFont="1" applyFill="1" applyBorder="1" applyAlignment="1" applyProtection="1">
      <alignment vertical="center" textRotation="180"/>
    </xf>
    <xf numFmtId="0" fontId="0" fillId="2" borderId="50" xfId="0" applyFill="1" applyBorder="1" applyProtection="1">
      <alignment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10" fillId="2" borderId="5" xfId="0" applyFont="1" applyFill="1" applyBorder="1" applyProtection="1">
      <alignment vertical="center"/>
    </xf>
    <xf numFmtId="176" fontId="0" fillId="2" borderId="0" xfId="0" applyNumberFormat="1" applyFill="1" applyBorder="1" applyAlignment="1" applyProtection="1">
      <alignment vertical="center" shrinkToFit="1"/>
    </xf>
    <xf numFmtId="0" fontId="0" fillId="2" borderId="5" xfId="0" applyFill="1" applyBorder="1" applyProtection="1">
      <alignment vertical="center"/>
    </xf>
    <xf numFmtId="0" fontId="0" fillId="2" borderId="6" xfId="0" applyFill="1" applyBorder="1" applyAlignment="1" applyProtection="1">
      <alignment horizontal="right" vertical="center"/>
    </xf>
    <xf numFmtId="0" fontId="11" fillId="5" borderId="2" xfId="0" applyFont="1" applyFill="1" applyBorder="1" applyProtection="1">
      <alignment vertical="center"/>
    </xf>
    <xf numFmtId="0" fontId="11" fillId="5" borderId="0" xfId="0" applyFont="1" applyFill="1" applyBorder="1" applyProtection="1">
      <alignment vertical="center"/>
    </xf>
    <xf numFmtId="0" fontId="11" fillId="5" borderId="4" xfId="0" applyFont="1" applyFill="1" applyBorder="1" applyProtection="1">
      <alignment vertical="center"/>
    </xf>
    <xf numFmtId="0" fontId="11" fillId="5" borderId="29" xfId="0" applyFont="1" applyFill="1" applyBorder="1" applyProtection="1">
      <alignment vertical="center"/>
    </xf>
    <xf numFmtId="0" fontId="11" fillId="5" borderId="30" xfId="0" applyFont="1" applyFill="1" applyBorder="1" applyProtection="1">
      <alignment vertical="center"/>
    </xf>
    <xf numFmtId="0" fontId="11" fillId="5" borderId="6" xfId="0" applyFont="1" applyFill="1" applyBorder="1" applyProtection="1">
      <alignment vertical="center"/>
    </xf>
    <xf numFmtId="176" fontId="10" fillId="2" borderId="34" xfId="0" applyNumberFormat="1" applyFont="1" applyFill="1" applyBorder="1" applyAlignment="1" applyProtection="1">
      <alignment horizontal="center" shrinkToFit="1"/>
    </xf>
    <xf numFmtId="176" fontId="10" fillId="2" borderId="12" xfId="0" applyNumberFormat="1" applyFont="1" applyFill="1" applyBorder="1" applyAlignment="1" applyProtection="1">
      <alignment shrinkToFit="1"/>
    </xf>
    <xf numFmtId="176" fontId="10" fillId="2" borderId="12" xfId="0" applyNumberFormat="1" applyFont="1" applyFill="1" applyBorder="1" applyAlignment="1" applyProtection="1">
      <alignment horizontal="center" shrinkToFit="1"/>
    </xf>
    <xf numFmtId="176" fontId="10" fillId="2" borderId="0" xfId="0" applyNumberFormat="1" applyFont="1" applyFill="1" applyBorder="1" applyAlignment="1" applyProtection="1">
      <alignment horizontal="center" shrinkToFit="1"/>
    </xf>
    <xf numFmtId="0" fontId="11" fillId="2" borderId="16" xfId="0" applyFont="1" applyFill="1" applyBorder="1" applyAlignment="1" applyProtection="1">
      <alignment vertical="center" shrinkToFit="1"/>
    </xf>
    <xf numFmtId="0" fontId="11" fillId="2" borderId="20" xfId="0" applyFont="1" applyFill="1" applyBorder="1" applyAlignment="1" applyProtection="1">
      <alignment vertical="center" shrinkToFit="1"/>
    </xf>
    <xf numFmtId="0" fontId="11" fillId="5" borderId="41" xfId="0" applyFont="1" applyFill="1" applyBorder="1" applyAlignment="1" applyProtection="1">
      <alignment vertical="center"/>
    </xf>
    <xf numFmtId="0" fontId="11" fillId="5" borderId="7" xfId="0" applyFont="1" applyFill="1" applyBorder="1" applyProtection="1">
      <alignment vertical="center"/>
    </xf>
    <xf numFmtId="0" fontId="11" fillId="5" borderId="31" xfId="0" applyFont="1" applyFill="1" applyBorder="1" applyAlignment="1" applyProtection="1"/>
    <xf numFmtId="0" fontId="11" fillId="5" borderId="1" xfId="0" applyFont="1" applyFill="1" applyBorder="1" applyAlignment="1" applyProtection="1"/>
    <xf numFmtId="176" fontId="7" fillId="2" borderId="0" xfId="0" applyNumberFormat="1" applyFont="1" applyFill="1" applyBorder="1" applyAlignment="1" applyProtection="1">
      <alignment vertical="center" shrinkToFit="1"/>
    </xf>
    <xf numFmtId="0" fontId="3" fillId="2" borderId="3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Alignment="1" applyProtection="1">
      <alignment vertical="center" wrapText="1" shrinkToFit="1"/>
    </xf>
    <xf numFmtId="0" fontId="3" fillId="2" borderId="4" xfId="0" applyFont="1" applyFill="1" applyBorder="1" applyAlignment="1" applyProtection="1">
      <alignment vertical="center" wrapText="1" shrinkToFit="1"/>
    </xf>
    <xf numFmtId="0" fontId="3" fillId="2" borderId="51" xfId="0" applyFont="1" applyFill="1" applyBorder="1" applyAlignment="1" applyProtection="1">
      <alignment vertical="center" wrapText="1" shrinkToFi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2" xfId="0" applyFont="1" applyFill="1" applyBorder="1" applyAlignment="1" applyProtection="1">
      <alignment vertical="center" wrapText="1"/>
    </xf>
    <xf numFmtId="0" fontId="3" fillId="2" borderId="5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0" fontId="16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6" fillId="2" borderId="0" xfId="0" applyFont="1" applyFill="1" applyBorder="1" applyProtection="1">
      <alignment vertical="center"/>
    </xf>
    <xf numFmtId="0" fontId="18" fillId="2" borderId="0" xfId="0" applyFont="1" applyFill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0" fontId="21" fillId="2" borderId="0" xfId="0" applyFont="1" applyFill="1" applyProtection="1">
      <alignment vertical="center"/>
    </xf>
    <xf numFmtId="0" fontId="22" fillId="2" borderId="0" xfId="0" applyFont="1" applyFill="1" applyProtection="1">
      <alignment vertical="center"/>
    </xf>
    <xf numFmtId="0" fontId="0" fillId="2" borderId="2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center" vertical="center" textRotation="255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shrinkToFit="1"/>
    </xf>
    <xf numFmtId="176" fontId="7" fillId="2" borderId="20" xfId="0" applyNumberFormat="1" applyFont="1" applyFill="1" applyBorder="1" applyAlignment="1" applyProtection="1">
      <alignment horizontal="center" shrinkToFit="1"/>
    </xf>
    <xf numFmtId="0" fontId="11" fillId="2" borderId="12" xfId="0" applyFont="1" applyFill="1" applyBorder="1" applyAlignment="1" applyProtection="1">
      <alignment horizontal="center" shrinkToFit="1"/>
    </xf>
    <xf numFmtId="0" fontId="11" fillId="2" borderId="13" xfId="0" applyFont="1" applyFill="1" applyBorder="1" applyAlignment="1" applyProtection="1">
      <alignment horizontal="center" shrinkToFit="1"/>
    </xf>
    <xf numFmtId="176" fontId="7" fillId="2" borderId="11" xfId="0" applyNumberFormat="1" applyFont="1" applyFill="1" applyBorder="1" applyAlignment="1" applyProtection="1">
      <alignment horizontal="center" shrinkToFit="1"/>
    </xf>
    <xf numFmtId="176" fontId="7" fillId="2" borderId="12" xfId="0" applyNumberFormat="1" applyFont="1" applyFill="1" applyBorder="1" applyAlignment="1" applyProtection="1">
      <alignment horizontal="center" shrinkToFit="1"/>
    </xf>
    <xf numFmtId="176" fontId="7" fillId="2" borderId="13" xfId="0" applyNumberFormat="1" applyFont="1" applyFill="1" applyBorder="1" applyAlignment="1" applyProtection="1">
      <alignment horizontal="center" shrinkToFit="1"/>
    </xf>
    <xf numFmtId="178" fontId="7" fillId="2" borderId="0" xfId="0" applyNumberFormat="1" applyFont="1" applyFill="1" applyBorder="1" applyAlignment="1" applyProtection="1">
      <alignment horizontal="center" shrinkToFit="1"/>
    </xf>
    <xf numFmtId="176" fontId="7" fillId="2" borderId="0" xfId="0" applyNumberFormat="1" applyFont="1" applyFill="1" applyAlignment="1" applyProtection="1">
      <alignment horizontal="left" vertical="center" shrinkToFit="1"/>
    </xf>
    <xf numFmtId="176" fontId="7" fillId="2" borderId="19" xfId="0" applyNumberFormat="1" applyFont="1" applyFill="1" applyBorder="1" applyAlignment="1" applyProtection="1">
      <alignment horizontal="center" shrinkToFit="1"/>
    </xf>
    <xf numFmtId="0" fontId="11" fillId="2" borderId="14" xfId="0" applyFont="1" applyFill="1" applyBorder="1" applyAlignment="1" applyProtection="1">
      <alignment horizontal="center" shrinkToFit="1"/>
    </xf>
    <xf numFmtId="0" fontId="11" fillId="2" borderId="15" xfId="0" applyFont="1" applyFill="1" applyBorder="1" applyAlignment="1" applyProtection="1">
      <alignment horizontal="center" shrinkToFit="1"/>
    </xf>
    <xf numFmtId="0" fontId="11" fillId="2" borderId="16" xfId="0" applyFont="1" applyFill="1" applyBorder="1" applyAlignment="1" applyProtection="1">
      <alignment horizontal="center" shrinkToFit="1"/>
    </xf>
    <xf numFmtId="177" fontId="7" fillId="2" borderId="0" xfId="0" applyNumberFormat="1" applyFont="1" applyFill="1" applyAlignment="1" applyProtection="1">
      <alignment horizontal="center" shrinkToFit="1"/>
    </xf>
    <xf numFmtId="0" fontId="0" fillId="2" borderId="0" xfId="0" applyFont="1" applyFill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shrinkToFit="1"/>
    </xf>
    <xf numFmtId="0" fontId="5" fillId="2" borderId="15" xfId="0" applyFont="1" applyFill="1" applyBorder="1" applyAlignment="1" applyProtection="1">
      <alignment horizontal="center" shrinkToFi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shrinkToFit="1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0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 shrinkToFit="1"/>
    </xf>
    <xf numFmtId="0" fontId="5" fillId="2" borderId="0" xfId="0" applyFont="1" applyFill="1" applyAlignment="1" applyProtection="1">
      <alignment horizontal="center" shrinkToFit="1"/>
    </xf>
    <xf numFmtId="176" fontId="7" fillId="2" borderId="19" xfId="0" applyNumberFormat="1" applyFont="1" applyFill="1" applyBorder="1" applyAlignment="1" applyProtection="1">
      <alignment horizontal="center" vertical="center" textRotation="90" shrinkToFit="1"/>
    </xf>
    <xf numFmtId="0" fontId="8" fillId="2" borderId="50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176" fontId="7" fillId="2" borderId="28" xfId="0" applyNumberFormat="1" applyFont="1" applyFill="1" applyBorder="1" applyAlignment="1" applyProtection="1">
      <alignment horizontal="center" shrinkToFit="1"/>
    </xf>
    <xf numFmtId="176" fontId="7" fillId="2" borderId="14" xfId="0" applyNumberFormat="1" applyFont="1" applyFill="1" applyBorder="1" applyAlignment="1" applyProtection="1">
      <alignment horizontal="center" shrinkToFit="1"/>
    </xf>
    <xf numFmtId="176" fontId="7" fillId="2" borderId="16" xfId="0" applyNumberFormat="1" applyFont="1" applyFill="1" applyBorder="1" applyAlignment="1" applyProtection="1">
      <alignment horizontal="center"/>
    </xf>
    <xf numFmtId="176" fontId="7" fillId="2" borderId="28" xfId="0" applyNumberFormat="1" applyFont="1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 shrinkToFit="1"/>
    </xf>
    <xf numFmtId="0" fontId="11" fillId="2" borderId="0" xfId="0" applyFont="1" applyFill="1" applyBorder="1" applyAlignment="1" applyProtection="1">
      <alignment horizontal="center" shrinkToFit="1"/>
    </xf>
    <xf numFmtId="0" fontId="11" fillId="2" borderId="35" xfId="0" applyFont="1" applyFill="1" applyBorder="1" applyAlignment="1" applyProtection="1">
      <alignment horizontal="center" shrinkToFit="1"/>
    </xf>
    <xf numFmtId="0" fontId="11" fillId="2" borderId="14" xfId="0" applyFont="1" applyFill="1" applyBorder="1" applyAlignment="1" applyProtection="1">
      <alignment horizontal="center" vertical="top" shrinkToFit="1"/>
    </xf>
    <xf numFmtId="0" fontId="11" fillId="2" borderId="16" xfId="0" applyFont="1" applyFill="1" applyBorder="1" applyAlignment="1" applyProtection="1">
      <alignment horizontal="center" vertical="top" shrinkToFi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176" fontId="0" fillId="3" borderId="0" xfId="0" applyNumberFormat="1" applyFill="1" applyBorder="1" applyAlignment="1" applyProtection="1">
      <alignment horizontal="right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right" vertical="center" shrinkToFit="1"/>
    </xf>
    <xf numFmtId="176" fontId="7" fillId="2" borderId="35" xfId="0" applyNumberFormat="1" applyFont="1" applyFill="1" applyBorder="1" applyAlignment="1" applyProtection="1">
      <alignment horizontal="center" shrinkToFit="1"/>
    </xf>
    <xf numFmtId="176" fontId="7" fillId="2" borderId="15" xfId="0" applyNumberFormat="1" applyFont="1" applyFill="1" applyBorder="1" applyAlignment="1" applyProtection="1">
      <alignment horizontal="center" shrinkToFit="1"/>
    </xf>
    <xf numFmtId="0" fontId="11" fillId="2" borderId="32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179" fontId="7" fillId="2" borderId="29" xfId="0" applyNumberFormat="1" applyFont="1" applyFill="1" applyBorder="1" applyAlignment="1" applyProtection="1">
      <alignment horizontal="center" shrinkToFit="1"/>
    </xf>
    <xf numFmtId="179" fontId="7" fillId="2" borderId="0" xfId="0" applyNumberFormat="1" applyFont="1" applyFill="1" applyBorder="1" applyAlignment="1" applyProtection="1">
      <alignment horizontal="center" shrinkToFit="1"/>
    </xf>
    <xf numFmtId="180" fontId="7" fillId="2" borderId="35" xfId="0" applyNumberFormat="1" applyFont="1" applyFill="1" applyBorder="1" applyAlignment="1" applyProtection="1">
      <alignment horizontal="center" shrinkToFit="1"/>
    </xf>
    <xf numFmtId="180" fontId="7" fillId="2" borderId="15" xfId="0" applyNumberFormat="1" applyFont="1" applyFill="1" applyBorder="1" applyAlignment="1" applyProtection="1">
      <alignment horizontal="center" shrinkToFit="1"/>
    </xf>
    <xf numFmtId="176" fontId="7" fillId="2" borderId="6" xfId="0" applyNumberFormat="1" applyFont="1" applyFill="1" applyBorder="1" applyAlignment="1" applyProtection="1">
      <alignment horizontal="right" vertical="center" shrinkToFit="1"/>
    </xf>
    <xf numFmtId="0" fontId="7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right" vertical="center" textRotation="255"/>
    </xf>
    <xf numFmtId="0" fontId="11" fillId="2" borderId="15" xfId="0" applyFont="1" applyFill="1" applyBorder="1" applyAlignment="1" applyProtection="1">
      <alignment horizontal="center" vertical="center" textRotation="255"/>
    </xf>
    <xf numFmtId="0" fontId="11" fillId="2" borderId="12" xfId="0" applyFont="1" applyFill="1" applyBorder="1" applyAlignment="1" applyProtection="1">
      <alignment horizontal="center" vertical="center" textRotation="255"/>
    </xf>
    <xf numFmtId="0" fontId="11" fillId="2" borderId="14" xfId="0" applyFont="1" applyFill="1" applyBorder="1" applyAlignment="1" applyProtection="1">
      <alignment horizontal="center" vertical="center" textRotation="255"/>
    </xf>
    <xf numFmtId="0" fontId="11" fillId="2" borderId="19" xfId="0" applyFont="1" applyFill="1" applyBorder="1" applyAlignment="1" applyProtection="1">
      <alignment horizontal="center" vertical="center" textRotation="255"/>
    </xf>
    <xf numFmtId="0" fontId="11" fillId="2" borderId="11" xfId="0" applyFont="1" applyFill="1" applyBorder="1" applyAlignment="1" applyProtection="1">
      <alignment horizontal="center" vertical="center" textRotation="255"/>
    </xf>
    <xf numFmtId="178" fontId="7" fillId="2" borderId="20" xfId="0" applyNumberFormat="1" applyFont="1" applyFill="1" applyBorder="1" applyAlignment="1" applyProtection="1">
      <alignment horizontal="right" vertical="center" textRotation="90" shrinkToFit="1"/>
    </xf>
    <xf numFmtId="177" fontId="7" fillId="2" borderId="0" xfId="0" applyNumberFormat="1" applyFont="1" applyFill="1" applyAlignment="1" applyProtection="1">
      <alignment horizontal="right" vertical="center" textRotation="90" shrinkToFit="1"/>
    </xf>
    <xf numFmtId="0" fontId="11" fillId="2" borderId="0" xfId="0" applyFont="1" applyFill="1" applyAlignment="1" applyProtection="1">
      <alignment horizontal="right" vertical="center" textRotation="255"/>
    </xf>
    <xf numFmtId="0" fontId="11" fillId="2" borderId="20" xfId="0" applyFont="1" applyFill="1" applyBorder="1" applyAlignment="1" applyProtection="1">
      <alignment horizontal="right" vertical="center" textRotation="255"/>
    </xf>
    <xf numFmtId="176" fontId="7" fillId="2" borderId="0" xfId="0" applyNumberFormat="1" applyFont="1" applyFill="1" applyBorder="1" applyAlignment="1" applyProtection="1">
      <alignment horizontal="center" vertical="top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0" fontId="9" fillId="2" borderId="6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11" fillId="2" borderId="0" xfId="0" applyFont="1" applyFill="1" applyBorder="1" applyAlignment="1" applyProtection="1">
      <alignment horizontal="center" vertical="top"/>
    </xf>
    <xf numFmtId="0" fontId="0" fillId="2" borderId="0" xfId="0" applyFill="1" applyAlignment="1" applyProtection="1">
      <alignment horizontal="center" vertical="center" textRotation="255"/>
    </xf>
    <xf numFmtId="0" fontId="11" fillId="2" borderId="34" xfId="0" applyFont="1" applyFill="1" applyBorder="1" applyAlignment="1" applyProtection="1">
      <alignment horizontal="center" shrinkToFit="1"/>
    </xf>
    <xf numFmtId="181" fontId="7" fillId="2" borderId="34" xfId="0" applyNumberFormat="1" applyFont="1" applyFill="1" applyBorder="1" applyAlignment="1" applyProtection="1">
      <alignment horizontal="center" shrinkToFit="1"/>
    </xf>
    <xf numFmtId="181" fontId="7" fillId="2" borderId="12" xfId="0" applyNumberFormat="1" applyFont="1" applyFill="1" applyBorder="1" applyAlignment="1" applyProtection="1">
      <alignment horizontal="center" shrinkToFit="1"/>
    </xf>
    <xf numFmtId="181" fontId="7" fillId="2" borderId="13" xfId="0" applyNumberFormat="1" applyFont="1" applyFill="1" applyBorder="1" applyAlignment="1" applyProtection="1">
      <alignment horizontal="center" shrinkToFit="1"/>
    </xf>
    <xf numFmtId="182" fontId="7" fillId="2" borderId="14" xfId="0" applyNumberFormat="1" applyFont="1" applyFill="1" applyBorder="1" applyAlignment="1" applyProtection="1">
      <alignment horizontal="right" vertical="center" textRotation="90" shrinkToFit="1"/>
    </xf>
    <xf numFmtId="182" fontId="7" fillId="2" borderId="19" xfId="0" applyNumberFormat="1" applyFont="1" applyFill="1" applyBorder="1" applyAlignment="1" applyProtection="1">
      <alignment horizontal="right" vertical="center" textRotation="90" shrinkToFit="1"/>
    </xf>
    <xf numFmtId="182" fontId="7" fillId="2" borderId="11" xfId="0" applyNumberFormat="1" applyFont="1" applyFill="1" applyBorder="1" applyAlignment="1" applyProtection="1">
      <alignment horizontal="right" vertical="center" textRotation="90" shrinkToFit="1"/>
    </xf>
  </cellXfs>
  <cellStyles count="1">
    <cellStyle name="標準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22</xdr:row>
      <xdr:rowOff>1732</xdr:rowOff>
    </xdr:from>
    <xdr:to>
      <xdr:col>8</xdr:col>
      <xdr:colOff>9525</xdr:colOff>
      <xdr:row>31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74C554-1F12-44B6-B42B-53FA1DC5D148}"/>
            </a:ext>
          </a:extLst>
        </xdr:cNvPr>
        <xdr:cNvCxnSpPr/>
      </xdr:nvCxnSpPr>
      <xdr:spPr>
        <a:xfrm>
          <a:off x="962025" y="1504950"/>
          <a:ext cx="476250" cy="1933575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0</xdr:colOff>
      <xdr:row>22</xdr:row>
      <xdr:rowOff>1732</xdr:rowOff>
    </xdr:from>
    <xdr:to>
      <xdr:col>13</xdr:col>
      <xdr:colOff>9525</xdr:colOff>
      <xdr:row>31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594FC4B-B122-4B93-AD50-8BC291FDAE12}"/>
            </a:ext>
          </a:extLst>
        </xdr:cNvPr>
        <xdr:cNvCxnSpPr/>
      </xdr:nvCxnSpPr>
      <xdr:spPr>
        <a:xfrm flipH="1">
          <a:off x="2143125" y="1504950"/>
          <a:ext cx="485775" cy="1924050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155750</xdr:colOff>
      <xdr:row>23</xdr:row>
      <xdr:rowOff>6539</xdr:rowOff>
    </xdr:from>
    <xdr:to>
      <xdr:col>13</xdr:col>
      <xdr:colOff>12875</xdr:colOff>
      <xdr:row>32</xdr:row>
      <xdr:rowOff>15407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52A888D-D5CB-4FC9-90ED-DB6DF7F19340}"/>
            </a:ext>
          </a:extLst>
        </xdr:cNvPr>
        <xdr:cNvSpPr txBox="1"/>
      </xdr:nvSpPr>
      <xdr:spPr>
        <a:xfrm rot="16954360">
          <a:off x="1741827" y="4858048"/>
          <a:ext cx="1979558" cy="330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90212</xdr:colOff>
      <xdr:row>25</xdr:row>
      <xdr:rowOff>92246</xdr:rowOff>
    </xdr:from>
    <xdr:to>
      <xdr:col>7</xdr:col>
      <xdr:colOff>185462</xdr:colOff>
      <xdr:row>32</xdr:row>
      <xdr:rowOff>203745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E0DBDE8-03C0-4088-B219-8275ECA34B30}"/>
            </a:ext>
          </a:extLst>
        </xdr:cNvPr>
        <xdr:cNvSpPr txBox="1"/>
      </xdr:nvSpPr>
      <xdr:spPr>
        <a:xfrm rot="4656169">
          <a:off x="679863" y="5230733"/>
          <a:ext cx="1609224" cy="331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29</xdr:col>
      <xdr:colOff>5443</xdr:colOff>
      <xdr:row>22</xdr:row>
      <xdr:rowOff>5443</xdr:rowOff>
    </xdr:from>
    <xdr:to>
      <xdr:col>31</xdr:col>
      <xdr:colOff>0</xdr:colOff>
      <xdr:row>31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6BC3146A-AF9D-4DF1-AC03-56A4F86ACB20}"/>
            </a:ext>
          </a:extLst>
        </xdr:cNvPr>
        <xdr:cNvCxnSpPr/>
      </xdr:nvCxnSpPr>
      <xdr:spPr>
        <a:xfrm>
          <a:off x="6319157" y="3973286"/>
          <a:ext cx="473529" cy="2160814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</xdr:colOff>
      <xdr:row>22</xdr:row>
      <xdr:rowOff>0</xdr:rowOff>
    </xdr:from>
    <xdr:to>
      <xdr:col>36</xdr:col>
      <xdr:colOff>4053</xdr:colOff>
      <xdr:row>31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E4E25782-99BE-4E49-B9B0-AA586C5C380A}"/>
            </a:ext>
          </a:extLst>
        </xdr:cNvPr>
        <xdr:cNvCxnSpPr/>
      </xdr:nvCxnSpPr>
      <xdr:spPr>
        <a:xfrm flipH="1">
          <a:off x="7498405" y="3947809"/>
          <a:ext cx="482329" cy="2160351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162320</xdr:colOff>
      <xdr:row>23</xdr:row>
      <xdr:rowOff>4608</xdr:rowOff>
    </xdr:from>
    <xdr:to>
      <xdr:col>36</xdr:col>
      <xdr:colOff>19445</xdr:colOff>
      <xdr:row>32</xdr:row>
      <xdr:rowOff>13476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D5B99A0-EA2A-4B53-9731-F3C1B5502D27}"/>
            </a:ext>
          </a:extLst>
        </xdr:cNvPr>
        <xdr:cNvSpPr txBox="1"/>
      </xdr:nvSpPr>
      <xdr:spPr>
        <a:xfrm rot="16962942">
          <a:off x="6517466" y="4856117"/>
          <a:ext cx="1979558" cy="330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29</xdr:col>
      <xdr:colOff>81710</xdr:colOff>
      <xdr:row>25</xdr:row>
      <xdr:rowOff>81814</xdr:rowOff>
    </xdr:from>
    <xdr:to>
      <xdr:col>30</xdr:col>
      <xdr:colOff>176960</xdr:colOff>
      <xdr:row>32</xdr:row>
      <xdr:rowOff>193313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0432495-2F82-4078-BDFB-2951E617C1F6}"/>
            </a:ext>
          </a:extLst>
        </xdr:cNvPr>
        <xdr:cNvSpPr txBox="1"/>
      </xdr:nvSpPr>
      <xdr:spPr>
        <a:xfrm rot="4731893">
          <a:off x="5440430" y="5220301"/>
          <a:ext cx="1609224" cy="331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0</xdr:colOff>
      <xdr:row>57</xdr:row>
      <xdr:rowOff>2802</xdr:rowOff>
    </xdr:from>
    <xdr:to>
      <xdr:col>9</xdr:col>
      <xdr:colOff>233643</xdr:colOff>
      <xdr:row>66</xdr:row>
      <xdr:rowOff>11207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2CA57E1-0788-4587-AC81-D65D1EAA8148}"/>
            </a:ext>
          </a:extLst>
        </xdr:cNvPr>
        <xdr:cNvCxnSpPr/>
      </xdr:nvCxnSpPr>
      <xdr:spPr>
        <a:xfrm flipH="1">
          <a:off x="1714500" y="9393331"/>
          <a:ext cx="468967" cy="2126316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162318</xdr:colOff>
      <xdr:row>58</xdr:row>
      <xdr:rowOff>25088</xdr:rowOff>
    </xdr:from>
    <xdr:to>
      <xdr:col>10</xdr:col>
      <xdr:colOff>19443</xdr:colOff>
      <xdr:row>67</xdr:row>
      <xdr:rowOff>40524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52F0D79-374C-4086-855F-8BEC0137615D}"/>
            </a:ext>
          </a:extLst>
        </xdr:cNvPr>
        <xdr:cNvSpPr txBox="1"/>
      </xdr:nvSpPr>
      <xdr:spPr>
        <a:xfrm rot="16966465">
          <a:off x="1045516" y="11419286"/>
          <a:ext cx="1966420" cy="330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0</xdr:colOff>
      <xdr:row>64</xdr:row>
      <xdr:rowOff>179294</xdr:rowOff>
    </xdr:from>
    <xdr:to>
      <xdr:col>6</xdr:col>
      <xdr:colOff>79076</xdr:colOff>
      <xdr:row>64</xdr:row>
      <xdr:rowOff>179294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83A74F9-6BB8-48B7-A6C3-D809B9D26B52}"/>
            </a:ext>
          </a:extLst>
        </xdr:cNvPr>
        <xdr:cNvCxnSpPr/>
      </xdr:nvCxnSpPr>
      <xdr:spPr>
        <a:xfrm>
          <a:off x="758406" y="12245492"/>
          <a:ext cx="5535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3594</xdr:colOff>
      <xdr:row>65</xdr:row>
      <xdr:rowOff>56029</xdr:rowOff>
    </xdr:from>
    <xdr:to>
      <xdr:col>6</xdr:col>
      <xdr:colOff>97048</xdr:colOff>
      <xdr:row>65</xdr:row>
      <xdr:rowOff>56029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D5180E2C-0558-4E40-8B56-A29D8420906F}"/>
            </a:ext>
          </a:extLst>
        </xdr:cNvPr>
        <xdr:cNvCxnSpPr/>
      </xdr:nvCxnSpPr>
      <xdr:spPr>
        <a:xfrm>
          <a:off x="762000" y="12359454"/>
          <a:ext cx="5679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0</xdr:colOff>
      <xdr:row>57</xdr:row>
      <xdr:rowOff>2802</xdr:rowOff>
    </xdr:from>
    <xdr:to>
      <xdr:col>34</xdr:col>
      <xdr:colOff>233643</xdr:colOff>
      <xdr:row>66</xdr:row>
      <xdr:rowOff>11207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E9EBAE63-D36E-4664-9F9E-F515FB338780}"/>
            </a:ext>
          </a:extLst>
        </xdr:cNvPr>
        <xdr:cNvCxnSpPr/>
      </xdr:nvCxnSpPr>
      <xdr:spPr>
        <a:xfrm flipH="1">
          <a:off x="1714500" y="9146802"/>
          <a:ext cx="468967" cy="2126316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162318</xdr:colOff>
      <xdr:row>58</xdr:row>
      <xdr:rowOff>51364</xdr:rowOff>
    </xdr:from>
    <xdr:to>
      <xdr:col>35</xdr:col>
      <xdr:colOff>19443</xdr:colOff>
      <xdr:row>67</xdr:row>
      <xdr:rowOff>66800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9846E05-FABD-46F7-AFB0-754895A7366B}"/>
            </a:ext>
          </a:extLst>
        </xdr:cNvPr>
        <xdr:cNvSpPr txBox="1"/>
      </xdr:nvSpPr>
      <xdr:spPr>
        <a:xfrm rot="16966465">
          <a:off x="6287550" y="11445563"/>
          <a:ext cx="1966420" cy="330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+mn-ea"/>
              <a:ea typeface="+mn-ea"/>
            </a:rPr>
            <a:t>影響範囲ライン </a:t>
          </a:r>
          <a:r>
            <a:rPr kumimoji="1" lang="en-US" altLang="ja-JP" sz="1000">
              <a:latin typeface="+mn-ea"/>
              <a:ea typeface="+mn-ea"/>
            </a:rPr>
            <a:t>1:0.3</a:t>
          </a:r>
          <a:endParaRPr kumimoji="1" lang="ja-JP" altLang="en-US" sz="1000">
            <a:latin typeface="+mn-ea"/>
            <a:ea typeface="+mn-ea"/>
          </a:endParaRPr>
        </a:p>
      </xdr:txBody>
    </xdr:sp>
    <xdr:clientData/>
  </xdr:twoCellAnchor>
  <xdr:twoCellAnchor editAs="oneCell">
    <xdr:from>
      <xdr:col>29</xdr:col>
      <xdr:colOff>0</xdr:colOff>
      <xdr:row>64</xdr:row>
      <xdr:rowOff>179294</xdr:rowOff>
    </xdr:from>
    <xdr:to>
      <xdr:col>31</xdr:col>
      <xdr:colOff>82670</xdr:colOff>
      <xdr:row>64</xdr:row>
      <xdr:rowOff>179294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DC4EDE4-10DC-4955-9B4A-7E9653D51A23}"/>
            </a:ext>
          </a:extLst>
        </xdr:cNvPr>
        <xdr:cNvCxnSpPr/>
      </xdr:nvCxnSpPr>
      <xdr:spPr>
        <a:xfrm>
          <a:off x="6254151" y="12245492"/>
          <a:ext cx="5571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11206</xdr:colOff>
      <xdr:row>65</xdr:row>
      <xdr:rowOff>56029</xdr:rowOff>
    </xdr:from>
    <xdr:to>
      <xdr:col>31</xdr:col>
      <xdr:colOff>93453</xdr:colOff>
      <xdr:row>65</xdr:row>
      <xdr:rowOff>56029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E402FF1-DD68-46B7-80BC-E00C0828D0D8}"/>
            </a:ext>
          </a:extLst>
        </xdr:cNvPr>
        <xdr:cNvCxnSpPr/>
      </xdr:nvCxnSpPr>
      <xdr:spPr>
        <a:xfrm>
          <a:off x="6265357" y="12359454"/>
          <a:ext cx="55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82993</xdr:colOff>
      <xdr:row>66</xdr:row>
      <xdr:rowOff>1399</xdr:rowOff>
    </xdr:from>
    <xdr:to>
      <xdr:col>38</xdr:col>
      <xdr:colOff>116611</xdr:colOff>
      <xdr:row>68</xdr:row>
      <xdr:rowOff>1400</xdr:rowOff>
    </xdr:to>
    <xdr:sp macro="" textlink="">
      <xdr:nvSpPr>
        <xdr:cNvPr id="31" name="吹き出し: 2 つ折線 (枠なし) 30">
          <a:extLst>
            <a:ext uri="{FF2B5EF4-FFF2-40B4-BE49-F238E27FC236}">
              <a16:creationId xmlns:a16="http://schemas.microsoft.com/office/drawing/2014/main" id="{4AA6BB7D-91A9-4F1F-B716-59037CF63310}"/>
            </a:ext>
          </a:extLst>
        </xdr:cNvPr>
        <xdr:cNvSpPr/>
      </xdr:nvSpPr>
      <xdr:spPr>
        <a:xfrm>
          <a:off x="7310087" y="12574399"/>
          <a:ext cx="1224243" cy="297657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86767"/>
            <a:gd name="adj6" fmla="val 1334"/>
            <a:gd name="adj7" fmla="val -73818"/>
            <a:gd name="adj8" fmla="val -31433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190500</xdr:colOff>
      <xdr:row>32</xdr:row>
      <xdr:rowOff>973</xdr:rowOff>
    </xdr:from>
    <xdr:to>
      <xdr:col>18</xdr:col>
      <xdr:colOff>156883</xdr:colOff>
      <xdr:row>33</xdr:row>
      <xdr:rowOff>56028</xdr:rowOff>
    </xdr:to>
    <xdr:sp macro="" textlink="">
      <xdr:nvSpPr>
        <xdr:cNvPr id="33" name="吹き出し: 2 つ折線 (枠なし) 32">
          <a:extLst>
            <a:ext uri="{FF2B5EF4-FFF2-40B4-BE49-F238E27FC236}">
              <a16:creationId xmlns:a16="http://schemas.microsoft.com/office/drawing/2014/main" id="{283C8BA1-2E78-4824-8431-97CCD93EFC04}"/>
            </a:ext>
          </a:extLst>
        </xdr:cNvPr>
        <xdr:cNvSpPr/>
      </xdr:nvSpPr>
      <xdr:spPr>
        <a:xfrm>
          <a:off x="2857500" y="6168411"/>
          <a:ext cx="1031992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87422"/>
            <a:gd name="adj6" fmla="val -530"/>
            <a:gd name="adj7" fmla="val -67021"/>
            <a:gd name="adj8" fmla="val -74995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35</xdr:col>
      <xdr:colOff>99803</xdr:colOff>
      <xdr:row>31</xdr:row>
      <xdr:rowOff>21710</xdr:rowOff>
    </xdr:from>
    <xdr:to>
      <xdr:col>41</xdr:col>
      <xdr:colOff>66186</xdr:colOff>
      <xdr:row>32</xdr:row>
      <xdr:rowOff>225677</xdr:rowOff>
    </xdr:to>
    <xdr:sp macro="" textlink="">
      <xdr:nvSpPr>
        <xdr:cNvPr id="34" name="吹き出し: 2 つ折線 (枠なし) 33">
          <a:extLst>
            <a:ext uri="{FF2B5EF4-FFF2-40B4-BE49-F238E27FC236}">
              <a16:creationId xmlns:a16="http://schemas.microsoft.com/office/drawing/2014/main" id="{6C533791-B7A3-4349-8C1F-083A4DE014DF}"/>
            </a:ext>
          </a:extLst>
        </xdr:cNvPr>
        <xdr:cNvSpPr/>
      </xdr:nvSpPr>
      <xdr:spPr>
        <a:xfrm>
          <a:off x="7803147" y="6123663"/>
          <a:ext cx="1204633" cy="269452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227"/>
            <a:gd name="adj6" fmla="val 246"/>
            <a:gd name="adj7" fmla="val -60448"/>
            <a:gd name="adj8" fmla="val -5724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25</xdr:col>
      <xdr:colOff>157370</xdr:colOff>
      <xdr:row>66</xdr:row>
      <xdr:rowOff>47939</xdr:rowOff>
    </xdr:from>
    <xdr:to>
      <xdr:col>30</xdr:col>
      <xdr:colOff>179101</xdr:colOff>
      <xdr:row>67</xdr:row>
      <xdr:rowOff>231912</xdr:rowOff>
    </xdr:to>
    <xdr:sp macro="" textlink="">
      <xdr:nvSpPr>
        <xdr:cNvPr id="35" name="吹き出し: 2 つ折線 (枠なし) 34">
          <a:extLst>
            <a:ext uri="{FF2B5EF4-FFF2-40B4-BE49-F238E27FC236}">
              <a16:creationId xmlns:a16="http://schemas.microsoft.com/office/drawing/2014/main" id="{C2EA36B8-480A-4ACA-ADB9-8A0E889B20EA}"/>
            </a:ext>
          </a:extLst>
        </xdr:cNvPr>
        <xdr:cNvSpPr/>
      </xdr:nvSpPr>
      <xdr:spPr>
        <a:xfrm>
          <a:off x="5532783" y="12712048"/>
          <a:ext cx="1222709" cy="241952"/>
        </a:xfrm>
        <a:prstGeom prst="callout3">
          <a:avLst>
            <a:gd name="adj1" fmla="val -83638"/>
            <a:gd name="adj2" fmla="val 73560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341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69888</xdr:colOff>
      <xdr:row>65</xdr:row>
      <xdr:rowOff>183125</xdr:rowOff>
    </xdr:from>
    <xdr:to>
      <xdr:col>13</xdr:col>
      <xdr:colOff>103506</xdr:colOff>
      <xdr:row>67</xdr:row>
      <xdr:rowOff>183125</xdr:rowOff>
    </xdr:to>
    <xdr:sp macro="" textlink="">
      <xdr:nvSpPr>
        <xdr:cNvPr id="36" name="吹き出し: 2 つ折線 (枠なし) 35">
          <a:extLst>
            <a:ext uri="{FF2B5EF4-FFF2-40B4-BE49-F238E27FC236}">
              <a16:creationId xmlns:a16="http://schemas.microsoft.com/office/drawing/2014/main" id="{F7756D50-9A1D-4CF9-8773-41396A825ACC}"/>
            </a:ext>
          </a:extLst>
        </xdr:cNvPr>
        <xdr:cNvSpPr/>
      </xdr:nvSpPr>
      <xdr:spPr>
        <a:xfrm>
          <a:off x="1784388" y="12518000"/>
          <a:ext cx="1224243" cy="297657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86767"/>
            <a:gd name="adj6" fmla="val 1334"/>
            <a:gd name="adj7" fmla="val -57818"/>
            <a:gd name="adj8" fmla="val -31919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27455</xdr:colOff>
      <xdr:row>66</xdr:row>
      <xdr:rowOff>40899</xdr:rowOff>
    </xdr:from>
    <xdr:to>
      <xdr:col>6</xdr:col>
      <xdr:colOff>41413</xdr:colOff>
      <xdr:row>67</xdr:row>
      <xdr:rowOff>223630</xdr:rowOff>
    </xdr:to>
    <xdr:sp macro="" textlink="">
      <xdr:nvSpPr>
        <xdr:cNvPr id="38" name="吹き出し: 2 つ折線 (枠なし) 37">
          <a:extLst>
            <a:ext uri="{FF2B5EF4-FFF2-40B4-BE49-F238E27FC236}">
              <a16:creationId xmlns:a16="http://schemas.microsoft.com/office/drawing/2014/main" id="{CF427A14-17C2-4B16-BA2E-D280636CFA25}"/>
            </a:ext>
          </a:extLst>
        </xdr:cNvPr>
        <xdr:cNvSpPr/>
      </xdr:nvSpPr>
      <xdr:spPr>
        <a:xfrm>
          <a:off x="27455" y="12705008"/>
          <a:ext cx="1264632" cy="240709"/>
        </a:xfrm>
        <a:prstGeom prst="callout3">
          <a:avLst>
            <a:gd name="adj1" fmla="val -119195"/>
            <a:gd name="adj2" fmla="val 82108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34</xdr:col>
      <xdr:colOff>41413</xdr:colOff>
      <xdr:row>39</xdr:row>
      <xdr:rowOff>69672</xdr:rowOff>
    </xdr:from>
    <xdr:to>
      <xdr:col>44</xdr:col>
      <xdr:colOff>2350</xdr:colOff>
      <xdr:row>40</xdr:row>
      <xdr:rowOff>174519</xdr:rowOff>
    </xdr:to>
    <xdr:sp macro="" textlink="">
      <xdr:nvSpPr>
        <xdr:cNvPr id="41" name="吹き出し: 四角形 40">
          <a:extLst>
            <a:ext uri="{FF2B5EF4-FFF2-40B4-BE49-F238E27FC236}">
              <a16:creationId xmlns:a16="http://schemas.microsoft.com/office/drawing/2014/main" id="{C3A40369-125F-4DEB-8F41-DA15A261E443}"/>
            </a:ext>
          </a:extLst>
        </xdr:cNvPr>
        <xdr:cNvSpPr/>
      </xdr:nvSpPr>
      <xdr:spPr>
        <a:xfrm>
          <a:off x="7578587" y="7896737"/>
          <a:ext cx="2212919" cy="349776"/>
        </a:xfrm>
        <a:prstGeom prst="wedgeRectCallout">
          <a:avLst>
            <a:gd name="adj1" fmla="val -19598"/>
            <a:gd name="adj2" fmla="val 230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色付きのセルのみ数値を入力</a:t>
          </a:r>
        </a:p>
      </xdr:txBody>
    </xdr:sp>
    <xdr:clientData/>
  </xdr:twoCellAnchor>
  <xdr:twoCellAnchor editAs="absolute">
    <xdr:from>
      <xdr:col>31</xdr:col>
      <xdr:colOff>52131</xdr:colOff>
      <xdr:row>6</xdr:row>
      <xdr:rowOff>132522</xdr:rowOff>
    </xdr:from>
    <xdr:to>
      <xdr:col>41</xdr:col>
      <xdr:colOff>18931</xdr:colOff>
      <xdr:row>8</xdr:row>
      <xdr:rowOff>2046</xdr:rowOff>
    </xdr:to>
    <xdr:sp macro="" textlink="">
      <xdr:nvSpPr>
        <xdr:cNvPr id="42" name="吹き出し: 四角形 41">
          <a:extLst>
            <a:ext uri="{FF2B5EF4-FFF2-40B4-BE49-F238E27FC236}">
              <a16:creationId xmlns:a16="http://schemas.microsoft.com/office/drawing/2014/main" id="{8C06473A-9838-4359-BF29-D9D7AD2D44CF}"/>
            </a:ext>
          </a:extLst>
        </xdr:cNvPr>
        <xdr:cNvSpPr/>
      </xdr:nvSpPr>
      <xdr:spPr>
        <a:xfrm>
          <a:off x="6628522" y="1573696"/>
          <a:ext cx="2225586" cy="349776"/>
        </a:xfrm>
        <a:prstGeom prst="wedgeRectCallout">
          <a:avLst>
            <a:gd name="adj1" fmla="val -19598"/>
            <a:gd name="adj2" fmla="val 230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200"/>
            <a:t>色付きのセルのみ数値を入力</a:t>
          </a:r>
        </a:p>
      </xdr:txBody>
    </xdr:sp>
    <xdr:clientData/>
  </xdr:twoCellAnchor>
  <xdr:twoCellAnchor editAs="oneCell">
    <xdr:from>
      <xdr:col>9</xdr:col>
      <xdr:colOff>165138</xdr:colOff>
      <xdr:row>86</xdr:row>
      <xdr:rowOff>29364</xdr:rowOff>
    </xdr:from>
    <xdr:to>
      <xdr:col>14</xdr:col>
      <xdr:colOff>198755</xdr:colOff>
      <xdr:row>87</xdr:row>
      <xdr:rowOff>74269</xdr:rowOff>
    </xdr:to>
    <xdr:sp macro="" textlink="">
      <xdr:nvSpPr>
        <xdr:cNvPr id="50" name="吹き出し: 2 つ折線 (枠なし) 49">
          <a:extLst>
            <a:ext uri="{FF2B5EF4-FFF2-40B4-BE49-F238E27FC236}">
              <a16:creationId xmlns:a16="http://schemas.microsoft.com/office/drawing/2014/main" id="{94810131-0174-4FB2-975A-D503728F2C10}"/>
            </a:ext>
          </a:extLst>
        </xdr:cNvPr>
        <xdr:cNvSpPr/>
      </xdr:nvSpPr>
      <xdr:spPr>
        <a:xfrm>
          <a:off x="2117763" y="15656317"/>
          <a:ext cx="1224242" cy="283029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90974"/>
            <a:gd name="adj6" fmla="val 848"/>
            <a:gd name="adj7" fmla="val 224544"/>
            <a:gd name="adj8" fmla="val -56044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54428</xdr:colOff>
      <xdr:row>93</xdr:row>
      <xdr:rowOff>54429</xdr:rowOff>
    </xdr:from>
    <xdr:to>
      <xdr:col>7</xdr:col>
      <xdr:colOff>68997</xdr:colOff>
      <xdr:row>94</xdr:row>
      <xdr:rowOff>66995</xdr:rowOff>
    </xdr:to>
    <xdr:sp macro="" textlink="">
      <xdr:nvSpPr>
        <xdr:cNvPr id="51" name="吹き出し: 2 つ折線 (枠なし) 50">
          <a:extLst>
            <a:ext uri="{FF2B5EF4-FFF2-40B4-BE49-F238E27FC236}">
              <a16:creationId xmlns:a16="http://schemas.microsoft.com/office/drawing/2014/main" id="{12BADD21-55A7-4F35-8856-082E0CB5842F}"/>
            </a:ext>
          </a:extLst>
        </xdr:cNvPr>
        <xdr:cNvSpPr/>
      </xdr:nvSpPr>
      <xdr:spPr>
        <a:xfrm>
          <a:off x="353785" y="17580429"/>
          <a:ext cx="1239212" cy="257494"/>
        </a:xfrm>
        <a:prstGeom prst="callout3">
          <a:avLst>
            <a:gd name="adj1" fmla="val -83638"/>
            <a:gd name="adj2" fmla="val 73560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176893</xdr:colOff>
      <xdr:row>86</xdr:row>
      <xdr:rowOff>95251</xdr:rowOff>
    </xdr:from>
    <xdr:to>
      <xdr:col>7</xdr:col>
      <xdr:colOff>136072</xdr:colOff>
      <xdr:row>98</xdr:row>
      <xdr:rowOff>183697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56D225A7-6C7E-48BD-BD35-40950333B1E0}"/>
            </a:ext>
          </a:extLst>
        </xdr:cNvPr>
        <xdr:cNvGrpSpPr/>
      </xdr:nvGrpSpPr>
      <xdr:grpSpPr>
        <a:xfrm>
          <a:off x="457040" y="17890192"/>
          <a:ext cx="1135797" cy="2912329"/>
          <a:chOff x="476250" y="15552964"/>
          <a:chExt cx="1183822" cy="3388179"/>
        </a:xfrm>
      </xdr:grpSpPr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CF30EC1E-F34B-432F-9C42-CF6BD9C1F3C0}"/>
              </a:ext>
            </a:extLst>
          </xdr:cNvPr>
          <xdr:cNvCxnSpPr/>
        </xdr:nvCxnSpPr>
        <xdr:spPr>
          <a:xfrm>
            <a:off x="1401537" y="15552964"/>
            <a:ext cx="0" cy="338817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97477C94-6C56-4322-9E4D-C7228A6AD6AE}"/>
              </a:ext>
            </a:extLst>
          </xdr:cNvPr>
          <xdr:cNvCxnSpPr/>
        </xdr:nvCxnSpPr>
        <xdr:spPr>
          <a:xfrm>
            <a:off x="1660072" y="15552964"/>
            <a:ext cx="0" cy="338817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AB47C297-3924-491A-B156-9E7DB74417A0}"/>
              </a:ext>
            </a:extLst>
          </xdr:cNvPr>
          <xdr:cNvCxnSpPr/>
        </xdr:nvCxnSpPr>
        <xdr:spPr>
          <a:xfrm>
            <a:off x="476250" y="17265704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EBFBF001-726E-4BB7-81F2-E469A64B0B2F}"/>
              </a:ext>
            </a:extLst>
          </xdr:cNvPr>
          <xdr:cNvCxnSpPr/>
        </xdr:nvCxnSpPr>
        <xdr:spPr>
          <a:xfrm>
            <a:off x="476250" y="17144021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34</xdr:col>
      <xdr:colOff>165138</xdr:colOff>
      <xdr:row>86</xdr:row>
      <xdr:rowOff>29364</xdr:rowOff>
    </xdr:from>
    <xdr:to>
      <xdr:col>39</xdr:col>
      <xdr:colOff>198755</xdr:colOff>
      <xdr:row>87</xdr:row>
      <xdr:rowOff>74269</xdr:rowOff>
    </xdr:to>
    <xdr:sp macro="" textlink="">
      <xdr:nvSpPr>
        <xdr:cNvPr id="71" name="吹き出し: 2 つ折線 (枠なし) 70">
          <a:extLst>
            <a:ext uri="{FF2B5EF4-FFF2-40B4-BE49-F238E27FC236}">
              <a16:creationId xmlns:a16="http://schemas.microsoft.com/office/drawing/2014/main" id="{FEC4F95E-294B-4F9A-A8AF-1F603CE3660E}"/>
            </a:ext>
          </a:extLst>
        </xdr:cNvPr>
        <xdr:cNvSpPr/>
      </xdr:nvSpPr>
      <xdr:spPr>
        <a:xfrm>
          <a:off x="7630357" y="15656317"/>
          <a:ext cx="1224242" cy="283029"/>
        </a:xfrm>
        <a:prstGeom prst="callout3">
          <a:avLst>
            <a:gd name="adj1" fmla="val 89676"/>
            <a:gd name="adj2" fmla="val 41611"/>
            <a:gd name="adj3" fmla="val 89487"/>
            <a:gd name="adj4" fmla="val 1701"/>
            <a:gd name="adj5" fmla="val 95180"/>
            <a:gd name="adj6" fmla="val -611"/>
            <a:gd name="adj7" fmla="val 224544"/>
            <a:gd name="adj8" fmla="val -56044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54428</xdr:colOff>
      <xdr:row>93</xdr:row>
      <xdr:rowOff>54429</xdr:rowOff>
    </xdr:from>
    <xdr:to>
      <xdr:col>32</xdr:col>
      <xdr:colOff>68997</xdr:colOff>
      <xdr:row>94</xdr:row>
      <xdr:rowOff>66995</xdr:rowOff>
    </xdr:to>
    <xdr:sp macro="" textlink="">
      <xdr:nvSpPr>
        <xdr:cNvPr id="72" name="吹き出し: 2 つ折線 (枠なし) 71">
          <a:extLst>
            <a:ext uri="{FF2B5EF4-FFF2-40B4-BE49-F238E27FC236}">
              <a16:creationId xmlns:a16="http://schemas.microsoft.com/office/drawing/2014/main" id="{1DA355BF-6E8E-4BC9-AFFF-BBD1D460CA9D}"/>
            </a:ext>
          </a:extLst>
        </xdr:cNvPr>
        <xdr:cNvSpPr/>
      </xdr:nvSpPr>
      <xdr:spPr>
        <a:xfrm>
          <a:off x="353785" y="17580429"/>
          <a:ext cx="1239212" cy="257494"/>
        </a:xfrm>
        <a:prstGeom prst="callout3">
          <a:avLst>
            <a:gd name="adj1" fmla="val -83638"/>
            <a:gd name="adj2" fmla="val 73560"/>
            <a:gd name="adj3" fmla="val 102439"/>
            <a:gd name="adj4" fmla="val 52273"/>
            <a:gd name="adj5" fmla="val 103063"/>
            <a:gd name="adj6" fmla="val 51386"/>
            <a:gd name="adj7" fmla="val 104130"/>
            <a:gd name="adj8" fmla="val 282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取出し管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176893</xdr:colOff>
      <xdr:row>86</xdr:row>
      <xdr:rowOff>95251</xdr:rowOff>
    </xdr:from>
    <xdr:to>
      <xdr:col>32</xdr:col>
      <xdr:colOff>136072</xdr:colOff>
      <xdr:row>98</xdr:row>
      <xdr:rowOff>183697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34E1D0BD-6741-4CDC-A239-69F0BED8EBB0}"/>
            </a:ext>
          </a:extLst>
        </xdr:cNvPr>
        <xdr:cNvGrpSpPr/>
      </xdr:nvGrpSpPr>
      <xdr:grpSpPr>
        <a:xfrm>
          <a:off x="5903099" y="17890192"/>
          <a:ext cx="1135797" cy="2912329"/>
          <a:chOff x="476250" y="15552964"/>
          <a:chExt cx="1183822" cy="3388179"/>
        </a:xfrm>
      </xdr:grpSpPr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B7A083EA-4B97-4A6D-9CDB-7610FB8D4FEC}"/>
              </a:ext>
            </a:extLst>
          </xdr:cNvPr>
          <xdr:cNvCxnSpPr/>
        </xdr:nvCxnSpPr>
        <xdr:spPr>
          <a:xfrm>
            <a:off x="1401537" y="15552964"/>
            <a:ext cx="0" cy="338817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8176B281-60BD-4CBD-9888-3882BF349233}"/>
              </a:ext>
            </a:extLst>
          </xdr:cNvPr>
          <xdr:cNvCxnSpPr/>
        </xdr:nvCxnSpPr>
        <xdr:spPr>
          <a:xfrm>
            <a:off x="1660072" y="15552964"/>
            <a:ext cx="0" cy="338817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15C6AEEA-3123-4C24-9B16-1DBA57E94E23}"/>
              </a:ext>
            </a:extLst>
          </xdr:cNvPr>
          <xdr:cNvCxnSpPr/>
        </xdr:nvCxnSpPr>
        <xdr:spPr>
          <a:xfrm>
            <a:off x="476250" y="17265704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5DD6C761-2C53-4692-A5D4-B660D4D518A2}"/>
              </a:ext>
            </a:extLst>
          </xdr:cNvPr>
          <xdr:cNvCxnSpPr/>
        </xdr:nvCxnSpPr>
        <xdr:spPr>
          <a:xfrm>
            <a:off x="476250" y="17144021"/>
            <a:ext cx="9116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0</xdr:colOff>
      <xdr:row>14</xdr:row>
      <xdr:rowOff>25830</xdr:rowOff>
    </xdr:from>
    <xdr:to>
      <xdr:col>4</xdr:col>
      <xdr:colOff>109779</xdr:colOff>
      <xdr:row>15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BEB5B00-45F7-4EFF-81F6-E330A30A17B9}"/>
            </a:ext>
          </a:extLst>
        </xdr:cNvPr>
        <xdr:cNvCxnSpPr/>
      </xdr:nvCxnSpPr>
      <xdr:spPr>
        <a:xfrm flipV="1">
          <a:off x="765229" y="3041542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17</xdr:row>
      <xdr:rowOff>25830</xdr:rowOff>
    </xdr:from>
    <xdr:to>
      <xdr:col>4</xdr:col>
      <xdr:colOff>109779</xdr:colOff>
      <xdr:row>18</xdr:row>
      <xdr:rowOff>-1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BC0EDE29-FC7B-4413-9BA5-F67229DF324F}"/>
            </a:ext>
          </a:extLst>
        </xdr:cNvPr>
        <xdr:cNvCxnSpPr/>
      </xdr:nvCxnSpPr>
      <xdr:spPr>
        <a:xfrm flipV="1">
          <a:off x="765229" y="3406398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807</xdr:colOff>
      <xdr:row>17</xdr:row>
      <xdr:rowOff>25830</xdr:rowOff>
    </xdr:from>
    <xdr:to>
      <xdr:col>6</xdr:col>
      <xdr:colOff>109779</xdr:colOff>
      <xdr:row>18</xdr:row>
      <xdr:rowOff>-1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88D2E7FD-3BED-416D-8BDF-E29BDE6E600C}"/>
            </a:ext>
          </a:extLst>
        </xdr:cNvPr>
        <xdr:cNvCxnSpPr/>
      </xdr:nvCxnSpPr>
      <xdr:spPr>
        <a:xfrm flipV="1">
          <a:off x="1243093" y="3406398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807</xdr:colOff>
      <xdr:row>19</xdr:row>
      <xdr:rowOff>25830</xdr:rowOff>
    </xdr:from>
    <xdr:to>
      <xdr:col>6</xdr:col>
      <xdr:colOff>109779</xdr:colOff>
      <xdr:row>20</xdr:row>
      <xdr:rowOff>807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84080F28-65E5-4BB3-A368-75F02E642769}"/>
            </a:ext>
          </a:extLst>
        </xdr:cNvPr>
        <xdr:cNvCxnSpPr/>
      </xdr:nvCxnSpPr>
      <xdr:spPr>
        <a:xfrm flipV="1">
          <a:off x="1243093" y="3693762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3228</xdr:colOff>
      <xdr:row>19</xdr:row>
      <xdr:rowOff>25830</xdr:rowOff>
    </xdr:from>
    <xdr:to>
      <xdr:col>8</xdr:col>
      <xdr:colOff>113007</xdr:colOff>
      <xdr:row>20</xdr:row>
      <xdr:rowOff>807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D95CE556-150D-49E8-8CC8-2B99BA6264BE}"/>
            </a:ext>
          </a:extLst>
        </xdr:cNvPr>
        <xdr:cNvCxnSpPr/>
      </xdr:nvCxnSpPr>
      <xdr:spPr>
        <a:xfrm flipV="1">
          <a:off x="1724186" y="3693762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6458</xdr:colOff>
      <xdr:row>19</xdr:row>
      <xdr:rowOff>25830</xdr:rowOff>
    </xdr:from>
    <xdr:to>
      <xdr:col>11</xdr:col>
      <xdr:colOff>116237</xdr:colOff>
      <xdr:row>20</xdr:row>
      <xdr:rowOff>807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9575C03-CAD5-454D-8832-D26949DFCA38}"/>
            </a:ext>
          </a:extLst>
        </xdr:cNvPr>
        <xdr:cNvCxnSpPr/>
      </xdr:nvCxnSpPr>
      <xdr:spPr>
        <a:xfrm flipV="1">
          <a:off x="2444212" y="3693762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135611</xdr:colOff>
      <xdr:row>18</xdr:row>
      <xdr:rowOff>806</xdr:rowOff>
    </xdr:from>
    <xdr:to>
      <xdr:col>6</xdr:col>
      <xdr:colOff>6458</xdr:colOff>
      <xdr:row>18</xdr:row>
      <xdr:rowOff>22601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1DDA06D4-05EB-4A1A-8273-96419C566BB7}"/>
            </a:ext>
          </a:extLst>
        </xdr:cNvPr>
        <xdr:cNvCxnSpPr/>
      </xdr:nvCxnSpPr>
      <xdr:spPr>
        <a:xfrm flipV="1">
          <a:off x="1139772" y="3428999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135612</xdr:colOff>
      <xdr:row>20</xdr:row>
      <xdr:rowOff>806</xdr:rowOff>
    </xdr:from>
    <xdr:to>
      <xdr:col>8</xdr:col>
      <xdr:colOff>6458</xdr:colOff>
      <xdr:row>20</xdr:row>
      <xdr:rowOff>22601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85380B9E-BE8B-4EB9-94AF-DB23C9728B90}"/>
            </a:ext>
          </a:extLst>
        </xdr:cNvPr>
        <xdr:cNvCxnSpPr/>
      </xdr:nvCxnSpPr>
      <xdr:spPr>
        <a:xfrm flipV="1">
          <a:off x="1617637" y="3716363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129154</xdr:colOff>
      <xdr:row>20</xdr:row>
      <xdr:rowOff>806</xdr:rowOff>
    </xdr:from>
    <xdr:to>
      <xdr:col>11</xdr:col>
      <xdr:colOff>1</xdr:colOff>
      <xdr:row>20</xdr:row>
      <xdr:rowOff>22601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52ADDFEE-36D2-49AC-9BE4-5D82F25813FA}"/>
            </a:ext>
          </a:extLst>
        </xdr:cNvPr>
        <xdr:cNvCxnSpPr/>
      </xdr:nvCxnSpPr>
      <xdr:spPr>
        <a:xfrm flipV="1">
          <a:off x="2327976" y="3716363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6457</xdr:colOff>
      <xdr:row>17</xdr:row>
      <xdr:rowOff>25830</xdr:rowOff>
    </xdr:from>
    <xdr:to>
      <xdr:col>13</xdr:col>
      <xdr:colOff>116236</xdr:colOff>
      <xdr:row>18</xdr:row>
      <xdr:rowOff>-1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884F5CA6-91B4-4E90-8DD3-1B4AD0F15039}"/>
            </a:ext>
          </a:extLst>
        </xdr:cNvPr>
        <xdr:cNvCxnSpPr/>
      </xdr:nvCxnSpPr>
      <xdr:spPr>
        <a:xfrm flipV="1">
          <a:off x="2922076" y="3406398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129154</xdr:colOff>
      <xdr:row>18</xdr:row>
      <xdr:rowOff>806</xdr:rowOff>
    </xdr:from>
    <xdr:to>
      <xdr:col>13</xdr:col>
      <xdr:colOff>2070</xdr:colOff>
      <xdr:row>18</xdr:row>
      <xdr:rowOff>22601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847F0481-7217-40B9-B8D5-5A53BB36DD27}"/>
            </a:ext>
          </a:extLst>
        </xdr:cNvPr>
        <xdr:cNvCxnSpPr/>
      </xdr:nvCxnSpPr>
      <xdr:spPr>
        <a:xfrm flipV="1">
          <a:off x="2805840" y="3428999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129153</xdr:colOff>
      <xdr:row>18</xdr:row>
      <xdr:rowOff>806</xdr:rowOff>
    </xdr:from>
    <xdr:to>
      <xdr:col>15</xdr:col>
      <xdr:colOff>0</xdr:colOff>
      <xdr:row>18</xdr:row>
      <xdr:rowOff>22601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F3AA926-7E3B-4C6F-8A44-6BE90CB9D6C8}"/>
            </a:ext>
          </a:extLst>
        </xdr:cNvPr>
        <xdr:cNvCxnSpPr/>
      </xdr:nvCxnSpPr>
      <xdr:spPr>
        <a:xfrm flipV="1">
          <a:off x="3283704" y="3428999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3229</xdr:colOff>
      <xdr:row>32</xdr:row>
      <xdr:rowOff>216330</xdr:rowOff>
    </xdr:from>
    <xdr:to>
      <xdr:col>8</xdr:col>
      <xdr:colOff>113008</xdr:colOff>
      <xdr:row>33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4D4D4460-5999-479D-974F-929C8D620F8A}"/>
            </a:ext>
          </a:extLst>
        </xdr:cNvPr>
        <xdr:cNvCxnSpPr/>
      </xdr:nvCxnSpPr>
      <xdr:spPr>
        <a:xfrm flipV="1">
          <a:off x="1724187" y="6399508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129154</xdr:colOff>
      <xdr:row>32</xdr:row>
      <xdr:rowOff>235702</xdr:rowOff>
    </xdr:from>
    <xdr:to>
      <xdr:col>11</xdr:col>
      <xdr:colOff>1</xdr:colOff>
      <xdr:row>33</xdr:row>
      <xdr:rowOff>19372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A6F2B0C7-74E2-45E4-B2D3-56633D032FF2}"/>
            </a:ext>
          </a:extLst>
        </xdr:cNvPr>
        <xdr:cNvCxnSpPr/>
      </xdr:nvCxnSpPr>
      <xdr:spPr>
        <a:xfrm flipV="1">
          <a:off x="2327976" y="641888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3595</xdr:colOff>
      <xdr:row>22</xdr:row>
      <xdr:rowOff>3596</xdr:rowOff>
    </xdr:from>
    <xdr:to>
      <xdr:col>2</xdr:col>
      <xdr:colOff>32349</xdr:colOff>
      <xdr:row>22</xdr:row>
      <xdr:rowOff>107831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2394494-81A3-4D54-9780-DA6C7A28A2C1}"/>
            </a:ext>
          </a:extLst>
        </xdr:cNvPr>
        <xdr:cNvCxnSpPr/>
      </xdr:nvCxnSpPr>
      <xdr:spPr>
        <a:xfrm>
          <a:off x="287548" y="3942992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17972</xdr:colOff>
      <xdr:row>30</xdr:row>
      <xdr:rowOff>140181</xdr:rowOff>
    </xdr:from>
    <xdr:to>
      <xdr:col>2</xdr:col>
      <xdr:colOff>1903</xdr:colOff>
      <xdr:row>30</xdr:row>
      <xdr:rowOff>234891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507DE140-05DA-49CE-B72E-B0E5FB28CD5F}"/>
            </a:ext>
          </a:extLst>
        </xdr:cNvPr>
        <xdr:cNvCxnSpPr/>
      </xdr:nvCxnSpPr>
      <xdr:spPr>
        <a:xfrm>
          <a:off x="255198" y="5977389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22</xdr:row>
      <xdr:rowOff>2</xdr:rowOff>
    </xdr:from>
    <xdr:to>
      <xdr:col>17</xdr:col>
      <xdr:colOff>28754</xdr:colOff>
      <xdr:row>22</xdr:row>
      <xdr:rowOff>104237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875C38FB-22D7-4C13-A0D4-C7BA5D74B569}"/>
            </a:ext>
          </a:extLst>
        </xdr:cNvPr>
        <xdr:cNvCxnSpPr/>
      </xdr:nvCxnSpPr>
      <xdr:spPr>
        <a:xfrm>
          <a:off x="3673415" y="3939398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23</xdr:row>
      <xdr:rowOff>1</xdr:rowOff>
    </xdr:from>
    <xdr:to>
      <xdr:col>17</xdr:col>
      <xdr:colOff>28754</xdr:colOff>
      <xdr:row>23</xdr:row>
      <xdr:rowOff>104236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12C12F46-269A-4D75-AB9A-34A19E08D266}"/>
            </a:ext>
          </a:extLst>
        </xdr:cNvPr>
        <xdr:cNvCxnSpPr/>
      </xdr:nvCxnSpPr>
      <xdr:spPr>
        <a:xfrm>
          <a:off x="3673415" y="417662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0</xdr:colOff>
      <xdr:row>24</xdr:row>
      <xdr:rowOff>1</xdr:rowOff>
    </xdr:from>
    <xdr:to>
      <xdr:col>17</xdr:col>
      <xdr:colOff>28754</xdr:colOff>
      <xdr:row>24</xdr:row>
      <xdr:rowOff>104236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68E9B777-2EB4-4F09-A2F2-FBFCA8B4472D}"/>
            </a:ext>
          </a:extLst>
        </xdr:cNvPr>
        <xdr:cNvCxnSpPr/>
      </xdr:nvCxnSpPr>
      <xdr:spPr>
        <a:xfrm>
          <a:off x="3673415" y="4413850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208471</xdr:colOff>
      <xdr:row>22</xdr:row>
      <xdr:rowOff>129398</xdr:rowOff>
    </xdr:from>
    <xdr:to>
      <xdr:col>17</xdr:col>
      <xdr:colOff>1901</xdr:colOff>
      <xdr:row>22</xdr:row>
      <xdr:rowOff>233633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AEC09E08-AB68-4B99-9A0D-7AA635E74B4E}"/>
            </a:ext>
          </a:extLst>
        </xdr:cNvPr>
        <xdr:cNvCxnSpPr/>
      </xdr:nvCxnSpPr>
      <xdr:spPr>
        <a:xfrm>
          <a:off x="3644660" y="406879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208471</xdr:colOff>
      <xdr:row>23</xdr:row>
      <xdr:rowOff>132991</xdr:rowOff>
    </xdr:from>
    <xdr:to>
      <xdr:col>17</xdr:col>
      <xdr:colOff>1901</xdr:colOff>
      <xdr:row>24</xdr:row>
      <xdr:rowOff>2070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90DAF3D7-C8BE-4DA8-A644-B284270DF49B}"/>
            </a:ext>
          </a:extLst>
        </xdr:cNvPr>
        <xdr:cNvCxnSpPr/>
      </xdr:nvCxnSpPr>
      <xdr:spPr>
        <a:xfrm>
          <a:off x="3644660" y="430961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208471</xdr:colOff>
      <xdr:row>24</xdr:row>
      <xdr:rowOff>132992</xdr:rowOff>
    </xdr:from>
    <xdr:to>
      <xdr:col>17</xdr:col>
      <xdr:colOff>1901</xdr:colOff>
      <xdr:row>25</xdr:row>
      <xdr:rowOff>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F5A4E790-7B4A-4766-AB79-A0EFC93C55D8}"/>
            </a:ext>
          </a:extLst>
        </xdr:cNvPr>
        <xdr:cNvCxnSpPr/>
      </xdr:nvCxnSpPr>
      <xdr:spPr>
        <a:xfrm>
          <a:off x="3644660" y="4546841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129153</xdr:colOff>
      <xdr:row>15</xdr:row>
      <xdr:rowOff>2711</xdr:rowOff>
    </xdr:from>
    <xdr:to>
      <xdr:col>15</xdr:col>
      <xdr:colOff>0</xdr:colOff>
      <xdr:row>15</xdr:row>
      <xdr:rowOff>26411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301C72F6-6B78-4E13-9582-86F21A57CBF9}"/>
            </a:ext>
          </a:extLst>
        </xdr:cNvPr>
        <xdr:cNvCxnSpPr/>
      </xdr:nvCxnSpPr>
      <xdr:spPr>
        <a:xfrm flipV="1">
          <a:off x="3299073" y="3077381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0</xdr:colOff>
      <xdr:row>14</xdr:row>
      <xdr:rowOff>22020</xdr:rowOff>
    </xdr:from>
    <xdr:to>
      <xdr:col>27</xdr:col>
      <xdr:colOff>109779</xdr:colOff>
      <xdr:row>15</xdr:row>
      <xdr:rowOff>897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4778AF92-5B98-4FC0-BA12-98E96FA962F3}"/>
            </a:ext>
          </a:extLst>
        </xdr:cNvPr>
        <xdr:cNvCxnSpPr/>
      </xdr:nvCxnSpPr>
      <xdr:spPr>
        <a:xfrm flipV="1">
          <a:off x="5852160" y="3047160"/>
          <a:ext cx="109779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0</xdr:colOff>
      <xdr:row>17</xdr:row>
      <xdr:rowOff>22020</xdr:rowOff>
    </xdr:from>
    <xdr:to>
      <xdr:col>27</xdr:col>
      <xdr:colOff>109779</xdr:colOff>
      <xdr:row>18</xdr:row>
      <xdr:rowOff>896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228F7C84-6F25-4174-8971-7F15474EBBBF}"/>
            </a:ext>
          </a:extLst>
        </xdr:cNvPr>
        <xdr:cNvCxnSpPr/>
      </xdr:nvCxnSpPr>
      <xdr:spPr>
        <a:xfrm flipV="1">
          <a:off x="5852160" y="3412920"/>
          <a:ext cx="109779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807</xdr:colOff>
      <xdr:row>17</xdr:row>
      <xdr:rowOff>22020</xdr:rowOff>
    </xdr:from>
    <xdr:to>
      <xdr:col>29</xdr:col>
      <xdr:colOff>109779</xdr:colOff>
      <xdr:row>18</xdr:row>
      <xdr:rowOff>896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FB8A1626-3003-4E93-8325-033D04C42B1C}"/>
            </a:ext>
          </a:extLst>
        </xdr:cNvPr>
        <xdr:cNvCxnSpPr/>
      </xdr:nvCxnSpPr>
      <xdr:spPr>
        <a:xfrm flipV="1">
          <a:off x="6331122" y="3412920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807</xdr:colOff>
      <xdr:row>19</xdr:row>
      <xdr:rowOff>22020</xdr:rowOff>
    </xdr:from>
    <xdr:to>
      <xdr:col>29</xdr:col>
      <xdr:colOff>109779</xdr:colOff>
      <xdr:row>19</xdr:row>
      <xdr:rowOff>44622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B1662E5D-8346-4F2C-8C44-1B6A1B95F79C}"/>
            </a:ext>
          </a:extLst>
        </xdr:cNvPr>
        <xdr:cNvCxnSpPr/>
      </xdr:nvCxnSpPr>
      <xdr:spPr>
        <a:xfrm flipV="1">
          <a:off x="6331122" y="3702480"/>
          <a:ext cx="110877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3228</xdr:colOff>
      <xdr:row>19</xdr:row>
      <xdr:rowOff>22020</xdr:rowOff>
    </xdr:from>
    <xdr:to>
      <xdr:col>31</xdr:col>
      <xdr:colOff>113007</xdr:colOff>
      <xdr:row>19</xdr:row>
      <xdr:rowOff>44622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30FBAAE6-9943-4DA5-AF16-69A1B1F32EC1}"/>
            </a:ext>
          </a:extLst>
        </xdr:cNvPr>
        <xdr:cNvCxnSpPr/>
      </xdr:nvCxnSpPr>
      <xdr:spPr>
        <a:xfrm flipV="1">
          <a:off x="6815508" y="370248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6458</xdr:colOff>
      <xdr:row>19</xdr:row>
      <xdr:rowOff>22020</xdr:rowOff>
    </xdr:from>
    <xdr:to>
      <xdr:col>34</xdr:col>
      <xdr:colOff>116237</xdr:colOff>
      <xdr:row>19</xdr:row>
      <xdr:rowOff>44622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FDAA996F-02B6-41BF-A2EF-AA70C2BEE7AF}"/>
            </a:ext>
          </a:extLst>
        </xdr:cNvPr>
        <xdr:cNvCxnSpPr/>
      </xdr:nvCxnSpPr>
      <xdr:spPr>
        <a:xfrm flipV="1">
          <a:off x="7538828" y="3702480"/>
          <a:ext cx="109779" cy="22602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135611</xdr:colOff>
      <xdr:row>17</xdr:row>
      <xdr:rowOff>44621</xdr:rowOff>
    </xdr:from>
    <xdr:to>
      <xdr:col>29</xdr:col>
      <xdr:colOff>6458</xdr:colOff>
      <xdr:row>18</xdr:row>
      <xdr:rowOff>18790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F0655F1F-4963-4103-ACBC-0A8F4A04DD54}"/>
            </a:ext>
          </a:extLst>
        </xdr:cNvPr>
        <xdr:cNvCxnSpPr/>
      </xdr:nvCxnSpPr>
      <xdr:spPr>
        <a:xfrm flipV="1">
          <a:off x="6227801" y="3435521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135612</xdr:colOff>
      <xdr:row>19</xdr:row>
      <xdr:rowOff>44621</xdr:rowOff>
    </xdr:from>
    <xdr:to>
      <xdr:col>31</xdr:col>
      <xdr:colOff>6458</xdr:colOff>
      <xdr:row>20</xdr:row>
      <xdr:rowOff>18791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673B101A-67AF-4D2F-8030-862374AE34B6}"/>
            </a:ext>
          </a:extLst>
        </xdr:cNvPr>
        <xdr:cNvCxnSpPr/>
      </xdr:nvCxnSpPr>
      <xdr:spPr>
        <a:xfrm flipV="1">
          <a:off x="6707862" y="3725081"/>
          <a:ext cx="110876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129154</xdr:colOff>
      <xdr:row>19</xdr:row>
      <xdr:rowOff>44621</xdr:rowOff>
    </xdr:from>
    <xdr:to>
      <xdr:col>34</xdr:col>
      <xdr:colOff>1</xdr:colOff>
      <xdr:row>20</xdr:row>
      <xdr:rowOff>18791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AC1D5086-0406-487F-BEE4-16ACE2BB7EB8}"/>
            </a:ext>
          </a:extLst>
        </xdr:cNvPr>
        <xdr:cNvCxnSpPr/>
      </xdr:nvCxnSpPr>
      <xdr:spPr>
        <a:xfrm flipV="1">
          <a:off x="7421494" y="3725081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6457</xdr:colOff>
      <xdr:row>17</xdr:row>
      <xdr:rowOff>22020</xdr:rowOff>
    </xdr:from>
    <xdr:to>
      <xdr:col>36</xdr:col>
      <xdr:colOff>116236</xdr:colOff>
      <xdr:row>18</xdr:row>
      <xdr:rowOff>896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FDCFA380-1FCF-47F6-B9CB-5241221EDF3A}"/>
            </a:ext>
          </a:extLst>
        </xdr:cNvPr>
        <xdr:cNvCxnSpPr/>
      </xdr:nvCxnSpPr>
      <xdr:spPr>
        <a:xfrm flipV="1">
          <a:off x="8018887" y="3412920"/>
          <a:ext cx="109779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129154</xdr:colOff>
      <xdr:row>17</xdr:row>
      <xdr:rowOff>44621</xdr:rowOff>
    </xdr:from>
    <xdr:to>
      <xdr:col>36</xdr:col>
      <xdr:colOff>0</xdr:colOff>
      <xdr:row>18</xdr:row>
      <xdr:rowOff>18790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78FFF9B5-84E8-4845-97A4-39B298805894}"/>
            </a:ext>
          </a:extLst>
        </xdr:cNvPr>
        <xdr:cNvCxnSpPr/>
      </xdr:nvCxnSpPr>
      <xdr:spPr>
        <a:xfrm flipV="1">
          <a:off x="7901554" y="3435521"/>
          <a:ext cx="110876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129153</xdr:colOff>
      <xdr:row>17</xdr:row>
      <xdr:rowOff>44621</xdr:rowOff>
    </xdr:from>
    <xdr:to>
      <xdr:col>38</xdr:col>
      <xdr:colOff>0</xdr:colOff>
      <xdr:row>18</xdr:row>
      <xdr:rowOff>18790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1DA3870B-FE18-4BEF-9BD2-ADDBED8D4002}"/>
            </a:ext>
          </a:extLst>
        </xdr:cNvPr>
        <xdr:cNvCxnSpPr/>
      </xdr:nvCxnSpPr>
      <xdr:spPr>
        <a:xfrm flipV="1">
          <a:off x="8381613" y="3435521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3229</xdr:colOff>
      <xdr:row>32</xdr:row>
      <xdr:rowOff>212520</xdr:rowOff>
    </xdr:from>
    <xdr:to>
      <xdr:col>31</xdr:col>
      <xdr:colOff>113008</xdr:colOff>
      <xdr:row>33</xdr:row>
      <xdr:rowOff>896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BCF7EEAF-6949-4C8D-8BD1-B33160500FDA}"/>
            </a:ext>
          </a:extLst>
        </xdr:cNvPr>
        <xdr:cNvCxnSpPr/>
      </xdr:nvCxnSpPr>
      <xdr:spPr>
        <a:xfrm flipV="1">
          <a:off x="6815509" y="6419010"/>
          <a:ext cx="109779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129154</xdr:colOff>
      <xdr:row>32</xdr:row>
      <xdr:rowOff>231892</xdr:rowOff>
    </xdr:from>
    <xdr:to>
      <xdr:col>34</xdr:col>
      <xdr:colOff>1</xdr:colOff>
      <xdr:row>33</xdr:row>
      <xdr:rowOff>15562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18C2F3EC-C93A-4B1C-9BEE-4929F1A9AFB1}"/>
            </a:ext>
          </a:extLst>
        </xdr:cNvPr>
        <xdr:cNvCxnSpPr/>
      </xdr:nvCxnSpPr>
      <xdr:spPr>
        <a:xfrm flipV="1">
          <a:off x="7421494" y="6438382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3595</xdr:colOff>
      <xdr:row>22</xdr:row>
      <xdr:rowOff>3423</xdr:rowOff>
    </xdr:from>
    <xdr:to>
      <xdr:col>25</xdr:col>
      <xdr:colOff>32349</xdr:colOff>
      <xdr:row>22</xdr:row>
      <xdr:rowOff>104021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F6D2ADA1-1C7D-46B8-92FA-930BAC267AD6}"/>
            </a:ext>
          </a:extLst>
        </xdr:cNvPr>
        <xdr:cNvCxnSpPr/>
      </xdr:nvCxnSpPr>
      <xdr:spPr>
        <a:xfrm>
          <a:off x="5375695" y="3969806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17972</xdr:colOff>
      <xdr:row>30</xdr:row>
      <xdr:rowOff>136371</xdr:rowOff>
    </xdr:from>
    <xdr:to>
      <xdr:col>25</xdr:col>
      <xdr:colOff>1902</xdr:colOff>
      <xdr:row>30</xdr:row>
      <xdr:rowOff>240606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AB44D325-C28B-4737-AA84-34AC046E8F51}"/>
            </a:ext>
          </a:extLst>
        </xdr:cNvPr>
        <xdr:cNvCxnSpPr/>
      </xdr:nvCxnSpPr>
      <xdr:spPr>
        <a:xfrm>
          <a:off x="5340542" y="6026631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776</xdr:colOff>
      <xdr:row>22</xdr:row>
      <xdr:rowOff>3425</xdr:rowOff>
    </xdr:from>
    <xdr:to>
      <xdr:col>40</xdr:col>
      <xdr:colOff>29530</xdr:colOff>
      <xdr:row>22</xdr:row>
      <xdr:rowOff>106885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AD99A46A-4878-44DD-8A18-4200E41F1C27}"/>
            </a:ext>
          </a:extLst>
        </xdr:cNvPr>
        <xdr:cNvCxnSpPr/>
      </xdr:nvCxnSpPr>
      <xdr:spPr>
        <a:xfrm>
          <a:off x="8928445" y="3958722"/>
          <a:ext cx="28754" cy="10346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776</xdr:colOff>
      <xdr:row>23</xdr:row>
      <xdr:rowOff>3747</xdr:rowOff>
    </xdr:from>
    <xdr:to>
      <xdr:col>40</xdr:col>
      <xdr:colOff>29530</xdr:colOff>
      <xdr:row>23</xdr:row>
      <xdr:rowOff>106884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3313270A-A56E-4A5C-BFC2-AE1EEF2B64E3}"/>
            </a:ext>
          </a:extLst>
        </xdr:cNvPr>
        <xdr:cNvCxnSpPr/>
      </xdr:nvCxnSpPr>
      <xdr:spPr>
        <a:xfrm>
          <a:off x="8928445" y="4197976"/>
          <a:ext cx="28754" cy="10313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776</xdr:colOff>
      <xdr:row>24</xdr:row>
      <xdr:rowOff>3747</xdr:rowOff>
    </xdr:from>
    <xdr:to>
      <xdr:col>40</xdr:col>
      <xdr:colOff>29530</xdr:colOff>
      <xdr:row>24</xdr:row>
      <xdr:rowOff>106884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F080C7BB-47A0-419B-86B1-58D1AC2E7112}"/>
            </a:ext>
          </a:extLst>
        </xdr:cNvPr>
        <xdr:cNvCxnSpPr/>
      </xdr:nvCxnSpPr>
      <xdr:spPr>
        <a:xfrm>
          <a:off x="8928445" y="4436908"/>
          <a:ext cx="28754" cy="10313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208149</xdr:colOff>
      <xdr:row>22</xdr:row>
      <xdr:rowOff>132046</xdr:rowOff>
    </xdr:from>
    <xdr:to>
      <xdr:col>40</xdr:col>
      <xdr:colOff>1579</xdr:colOff>
      <xdr:row>23</xdr:row>
      <xdr:rowOff>957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55BA221D-DE55-4FFB-8C56-C45FB4C4272F}"/>
            </a:ext>
          </a:extLst>
        </xdr:cNvPr>
        <xdr:cNvCxnSpPr/>
      </xdr:nvCxnSpPr>
      <xdr:spPr>
        <a:xfrm>
          <a:off x="8896886" y="4087343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208149</xdr:colOff>
      <xdr:row>23</xdr:row>
      <xdr:rowOff>135639</xdr:rowOff>
    </xdr:from>
    <xdr:to>
      <xdr:col>40</xdr:col>
      <xdr:colOff>1579</xdr:colOff>
      <xdr:row>24</xdr:row>
      <xdr:rowOff>3746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8811C9C2-2EE8-4B67-9240-186B54353A7B}"/>
            </a:ext>
          </a:extLst>
        </xdr:cNvPr>
        <xdr:cNvCxnSpPr/>
      </xdr:nvCxnSpPr>
      <xdr:spPr>
        <a:xfrm>
          <a:off x="8896886" y="4329868"/>
          <a:ext cx="28754" cy="10703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208149</xdr:colOff>
      <xdr:row>24</xdr:row>
      <xdr:rowOff>135640</xdr:rowOff>
    </xdr:from>
    <xdr:to>
      <xdr:col>40</xdr:col>
      <xdr:colOff>1579</xdr:colOff>
      <xdr:row>25</xdr:row>
      <xdr:rowOff>3747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F535B7BE-93DE-47C9-A148-1ECB611D177E}"/>
            </a:ext>
          </a:extLst>
        </xdr:cNvPr>
        <xdr:cNvCxnSpPr/>
      </xdr:nvCxnSpPr>
      <xdr:spPr>
        <a:xfrm>
          <a:off x="8896886" y="4568801"/>
          <a:ext cx="28754" cy="10703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129153</xdr:colOff>
      <xdr:row>15</xdr:row>
      <xdr:rowOff>806</xdr:rowOff>
    </xdr:from>
    <xdr:to>
      <xdr:col>38</xdr:col>
      <xdr:colOff>0</xdr:colOff>
      <xdr:row>15</xdr:row>
      <xdr:rowOff>22601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CCE67F14-C17E-4C23-B556-F3DF21CF232D}"/>
            </a:ext>
          </a:extLst>
        </xdr:cNvPr>
        <xdr:cNvCxnSpPr/>
      </xdr:nvCxnSpPr>
      <xdr:spPr>
        <a:xfrm flipV="1">
          <a:off x="8381613" y="3073571"/>
          <a:ext cx="110877" cy="237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5330</xdr:colOff>
      <xdr:row>50</xdr:row>
      <xdr:rowOff>46157</xdr:rowOff>
    </xdr:from>
    <xdr:to>
      <xdr:col>4</xdr:col>
      <xdr:colOff>115109</xdr:colOff>
      <xdr:row>51</xdr:row>
      <xdr:rowOff>1368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9300DF52-3952-40EA-93FF-0A2AE2FA2E87}"/>
            </a:ext>
          </a:extLst>
        </xdr:cNvPr>
        <xdr:cNvCxnSpPr/>
      </xdr:nvCxnSpPr>
      <xdr:spPr>
        <a:xfrm flipV="1">
          <a:off x="763736" y="9499270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8924</xdr:colOff>
      <xdr:row>52</xdr:row>
      <xdr:rowOff>36613</xdr:rowOff>
    </xdr:from>
    <xdr:to>
      <xdr:col>4</xdr:col>
      <xdr:colOff>118703</xdr:colOff>
      <xdr:row>53</xdr:row>
      <xdr:rowOff>481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C38AA3AD-E056-4CBD-8C9A-FB80724A1E4C}"/>
            </a:ext>
          </a:extLst>
        </xdr:cNvPr>
        <xdr:cNvCxnSpPr/>
      </xdr:nvCxnSpPr>
      <xdr:spPr>
        <a:xfrm flipV="1">
          <a:off x="767330" y="9806028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4185</xdr:colOff>
      <xdr:row>54</xdr:row>
      <xdr:rowOff>36614</xdr:rowOff>
    </xdr:from>
    <xdr:to>
      <xdr:col>8</xdr:col>
      <xdr:colOff>111515</xdr:colOff>
      <xdr:row>55</xdr:row>
      <xdr:rowOff>482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5C74EDAE-0F56-463A-B38E-536356A6968B}"/>
            </a:ext>
          </a:extLst>
        </xdr:cNvPr>
        <xdr:cNvCxnSpPr/>
      </xdr:nvCxnSpPr>
      <xdr:spPr>
        <a:xfrm flipV="1">
          <a:off x="1711496" y="10100765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137347</xdr:colOff>
      <xdr:row>55</xdr:row>
      <xdr:rowOff>1706</xdr:rowOff>
    </xdr:from>
    <xdr:to>
      <xdr:col>8</xdr:col>
      <xdr:colOff>8194</xdr:colOff>
      <xdr:row>55</xdr:row>
      <xdr:rowOff>21859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69991156-0C3C-4045-AF30-52372BEFEE2B}"/>
            </a:ext>
          </a:extLst>
        </xdr:cNvPr>
        <xdr:cNvCxnSpPr/>
      </xdr:nvCxnSpPr>
      <xdr:spPr>
        <a:xfrm flipV="1">
          <a:off x="1607432" y="10123366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1736</xdr:colOff>
      <xdr:row>54</xdr:row>
      <xdr:rowOff>36612</xdr:rowOff>
    </xdr:from>
    <xdr:to>
      <xdr:col>4</xdr:col>
      <xdr:colOff>111515</xdr:colOff>
      <xdr:row>55</xdr:row>
      <xdr:rowOff>480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F4F37B39-0C79-4FBE-80C1-1D120ACB63A9}"/>
            </a:ext>
          </a:extLst>
        </xdr:cNvPr>
        <xdr:cNvCxnSpPr/>
      </xdr:nvCxnSpPr>
      <xdr:spPr>
        <a:xfrm flipV="1">
          <a:off x="760142" y="10100763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123944</xdr:colOff>
      <xdr:row>53</xdr:row>
      <xdr:rowOff>669</xdr:rowOff>
    </xdr:from>
    <xdr:to>
      <xdr:col>11</xdr:col>
      <xdr:colOff>233723</xdr:colOff>
      <xdr:row>53</xdr:row>
      <xdr:rowOff>20822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id="{2D563361-28B0-4499-834D-450AFD83BA50}"/>
            </a:ext>
          </a:extLst>
        </xdr:cNvPr>
        <xdr:cNvCxnSpPr/>
      </xdr:nvCxnSpPr>
      <xdr:spPr>
        <a:xfrm flipV="1">
          <a:off x="2542935" y="9827594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127538</xdr:colOff>
      <xdr:row>51</xdr:row>
      <xdr:rowOff>669</xdr:rowOff>
    </xdr:from>
    <xdr:to>
      <xdr:col>12</xdr:col>
      <xdr:colOff>91</xdr:colOff>
      <xdr:row>51</xdr:row>
      <xdr:rowOff>20822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6D285E18-C77B-48D8-BF16-5A0C3FE4C373}"/>
            </a:ext>
          </a:extLst>
        </xdr:cNvPr>
        <xdr:cNvCxnSpPr/>
      </xdr:nvCxnSpPr>
      <xdr:spPr>
        <a:xfrm flipV="1">
          <a:off x="2546529" y="9522075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7779</xdr:colOff>
      <xdr:row>52</xdr:row>
      <xdr:rowOff>36614</xdr:rowOff>
    </xdr:from>
    <xdr:to>
      <xdr:col>10</xdr:col>
      <xdr:colOff>115109</xdr:colOff>
      <xdr:row>53</xdr:row>
      <xdr:rowOff>482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id="{78BF2C3B-3C26-449B-AEF2-20021EC4ECBD}"/>
            </a:ext>
          </a:extLst>
        </xdr:cNvPr>
        <xdr:cNvCxnSpPr/>
      </xdr:nvCxnSpPr>
      <xdr:spPr>
        <a:xfrm flipV="1">
          <a:off x="2189543" y="9806029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140941</xdr:colOff>
      <xdr:row>53</xdr:row>
      <xdr:rowOff>1705</xdr:rowOff>
    </xdr:from>
    <xdr:to>
      <xdr:col>10</xdr:col>
      <xdr:colOff>11788</xdr:colOff>
      <xdr:row>53</xdr:row>
      <xdr:rowOff>21858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67DF2A64-0BA0-4467-B3E2-68D767A62A8A}"/>
            </a:ext>
          </a:extLst>
        </xdr:cNvPr>
        <xdr:cNvCxnSpPr/>
      </xdr:nvCxnSpPr>
      <xdr:spPr>
        <a:xfrm flipV="1">
          <a:off x="2085479" y="9828630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133753</xdr:colOff>
      <xdr:row>68</xdr:row>
      <xdr:rowOff>1706</xdr:rowOff>
    </xdr:from>
    <xdr:to>
      <xdr:col>8</xdr:col>
      <xdr:colOff>4600</xdr:colOff>
      <xdr:row>68</xdr:row>
      <xdr:rowOff>21859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id="{98473924-BB93-4AA1-99C2-8BC2AC77699C}"/>
            </a:ext>
          </a:extLst>
        </xdr:cNvPr>
        <xdr:cNvCxnSpPr/>
      </xdr:nvCxnSpPr>
      <xdr:spPr>
        <a:xfrm flipV="1">
          <a:off x="1603838" y="12837093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5330</xdr:colOff>
      <xdr:row>67</xdr:row>
      <xdr:rowOff>216330</xdr:rowOff>
    </xdr:from>
    <xdr:to>
      <xdr:col>4</xdr:col>
      <xdr:colOff>115109</xdr:colOff>
      <xdr:row>68</xdr:row>
      <xdr:rowOff>1159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id="{D1408B13-2233-4F25-A44A-A8E53B4D0CF2}"/>
            </a:ext>
          </a:extLst>
        </xdr:cNvPr>
        <xdr:cNvCxnSpPr/>
      </xdr:nvCxnSpPr>
      <xdr:spPr>
        <a:xfrm flipV="1">
          <a:off x="763736" y="12814490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129986</xdr:colOff>
      <xdr:row>55</xdr:row>
      <xdr:rowOff>671</xdr:rowOff>
    </xdr:from>
    <xdr:to>
      <xdr:col>10</xdr:col>
      <xdr:colOff>90</xdr:colOff>
      <xdr:row>55</xdr:row>
      <xdr:rowOff>20824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A0EAC7F4-D958-4CC8-A509-6904B4B8AC22}"/>
            </a:ext>
          </a:extLst>
        </xdr:cNvPr>
        <xdr:cNvCxnSpPr/>
      </xdr:nvCxnSpPr>
      <xdr:spPr>
        <a:xfrm flipV="1">
          <a:off x="2074524" y="10122331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235368</xdr:colOff>
      <xdr:row>50</xdr:row>
      <xdr:rowOff>46157</xdr:rowOff>
    </xdr:from>
    <xdr:to>
      <xdr:col>29</xdr:col>
      <xdr:colOff>107921</xdr:colOff>
      <xdr:row>51</xdr:row>
      <xdr:rowOff>1368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D7DEB95C-BF8A-46CD-B8DA-7884A93A7CC0}"/>
            </a:ext>
          </a:extLst>
        </xdr:cNvPr>
        <xdr:cNvCxnSpPr/>
      </xdr:nvCxnSpPr>
      <xdr:spPr>
        <a:xfrm flipV="1">
          <a:off x="6252293" y="9499270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1736</xdr:colOff>
      <xdr:row>52</xdr:row>
      <xdr:rowOff>36613</xdr:rowOff>
    </xdr:from>
    <xdr:to>
      <xdr:col>29</xdr:col>
      <xdr:colOff>111515</xdr:colOff>
      <xdr:row>53</xdr:row>
      <xdr:rowOff>481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B578B937-F6D9-42AA-971D-C762855FD10E}"/>
            </a:ext>
          </a:extLst>
        </xdr:cNvPr>
        <xdr:cNvCxnSpPr/>
      </xdr:nvCxnSpPr>
      <xdr:spPr>
        <a:xfrm flipV="1">
          <a:off x="6255887" y="9806028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234223</xdr:colOff>
      <xdr:row>54</xdr:row>
      <xdr:rowOff>36614</xdr:rowOff>
    </xdr:from>
    <xdr:to>
      <xdr:col>33</xdr:col>
      <xdr:colOff>104326</xdr:colOff>
      <xdr:row>55</xdr:row>
      <xdr:rowOff>482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A8E3A351-3D6D-43D7-AA2F-B5C0765BF5C2}"/>
            </a:ext>
          </a:extLst>
        </xdr:cNvPr>
        <xdr:cNvCxnSpPr/>
      </xdr:nvCxnSpPr>
      <xdr:spPr>
        <a:xfrm flipV="1">
          <a:off x="7200053" y="10100765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130159</xdr:colOff>
      <xdr:row>55</xdr:row>
      <xdr:rowOff>1706</xdr:rowOff>
    </xdr:from>
    <xdr:to>
      <xdr:col>33</xdr:col>
      <xdr:colOff>1005</xdr:colOff>
      <xdr:row>55</xdr:row>
      <xdr:rowOff>21859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22F74D56-FD59-4F17-9BD4-B4C2A17629C1}"/>
            </a:ext>
          </a:extLst>
        </xdr:cNvPr>
        <xdr:cNvCxnSpPr/>
      </xdr:nvCxnSpPr>
      <xdr:spPr>
        <a:xfrm flipV="1">
          <a:off x="7095989" y="10123366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231774</xdr:colOff>
      <xdr:row>54</xdr:row>
      <xdr:rowOff>36612</xdr:rowOff>
    </xdr:from>
    <xdr:to>
      <xdr:col>29</xdr:col>
      <xdr:colOff>104327</xdr:colOff>
      <xdr:row>55</xdr:row>
      <xdr:rowOff>480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8B4C8F68-2046-47F2-AE6D-0B921B77BEA5}"/>
            </a:ext>
          </a:extLst>
        </xdr:cNvPr>
        <xdr:cNvCxnSpPr/>
      </xdr:nvCxnSpPr>
      <xdr:spPr>
        <a:xfrm flipV="1">
          <a:off x="6248699" y="10100763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116756</xdr:colOff>
      <xdr:row>53</xdr:row>
      <xdr:rowOff>669</xdr:rowOff>
    </xdr:from>
    <xdr:to>
      <xdr:col>36</xdr:col>
      <xdr:colOff>226535</xdr:colOff>
      <xdr:row>53</xdr:row>
      <xdr:rowOff>20822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B9930CEB-A0A3-4687-A746-E32916BC9D90}"/>
            </a:ext>
          </a:extLst>
        </xdr:cNvPr>
        <xdr:cNvCxnSpPr/>
      </xdr:nvCxnSpPr>
      <xdr:spPr>
        <a:xfrm flipV="1">
          <a:off x="8031492" y="9827594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120350</xdr:colOff>
      <xdr:row>51</xdr:row>
      <xdr:rowOff>669</xdr:rowOff>
    </xdr:from>
    <xdr:to>
      <xdr:col>36</xdr:col>
      <xdr:colOff>230129</xdr:colOff>
      <xdr:row>51</xdr:row>
      <xdr:rowOff>20822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28A23AA0-9C22-4A7F-BCA0-F680386A6BB8}"/>
            </a:ext>
          </a:extLst>
        </xdr:cNvPr>
        <xdr:cNvCxnSpPr/>
      </xdr:nvCxnSpPr>
      <xdr:spPr>
        <a:xfrm flipV="1">
          <a:off x="8035086" y="9522075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591</xdr:colOff>
      <xdr:row>52</xdr:row>
      <xdr:rowOff>36614</xdr:rowOff>
    </xdr:from>
    <xdr:to>
      <xdr:col>35</xdr:col>
      <xdr:colOff>107921</xdr:colOff>
      <xdr:row>53</xdr:row>
      <xdr:rowOff>482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4F4D56B4-A122-4581-A346-E583083EF892}"/>
            </a:ext>
          </a:extLst>
        </xdr:cNvPr>
        <xdr:cNvCxnSpPr/>
      </xdr:nvCxnSpPr>
      <xdr:spPr>
        <a:xfrm flipV="1">
          <a:off x="7678100" y="9806029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133753</xdr:colOff>
      <xdr:row>53</xdr:row>
      <xdr:rowOff>1705</xdr:rowOff>
    </xdr:from>
    <xdr:to>
      <xdr:col>35</xdr:col>
      <xdr:colOff>4600</xdr:colOff>
      <xdr:row>53</xdr:row>
      <xdr:rowOff>21858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B06DCAD6-D3C7-4FAA-B754-45BB54499B1F}"/>
            </a:ext>
          </a:extLst>
        </xdr:cNvPr>
        <xdr:cNvCxnSpPr/>
      </xdr:nvCxnSpPr>
      <xdr:spPr>
        <a:xfrm flipV="1">
          <a:off x="7574036" y="9828630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126565</xdr:colOff>
      <xdr:row>68</xdr:row>
      <xdr:rowOff>1706</xdr:rowOff>
    </xdr:from>
    <xdr:to>
      <xdr:col>32</xdr:col>
      <xdr:colOff>234638</xdr:colOff>
      <xdr:row>68</xdr:row>
      <xdr:rowOff>21859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EA66688F-4DD5-4D1F-8385-987149887791}"/>
            </a:ext>
          </a:extLst>
        </xdr:cNvPr>
        <xdr:cNvCxnSpPr/>
      </xdr:nvCxnSpPr>
      <xdr:spPr>
        <a:xfrm flipV="1">
          <a:off x="7092395" y="12837093"/>
          <a:ext cx="108073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235368</xdr:colOff>
      <xdr:row>67</xdr:row>
      <xdr:rowOff>216330</xdr:rowOff>
    </xdr:from>
    <xdr:to>
      <xdr:col>29</xdr:col>
      <xdr:colOff>107921</xdr:colOff>
      <xdr:row>68</xdr:row>
      <xdr:rowOff>1159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65384E24-E89B-4F64-9B00-8ED02388A24E}"/>
            </a:ext>
          </a:extLst>
        </xdr:cNvPr>
        <xdr:cNvCxnSpPr/>
      </xdr:nvCxnSpPr>
      <xdr:spPr>
        <a:xfrm flipV="1">
          <a:off x="6252293" y="12814490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122798</xdr:colOff>
      <xdr:row>55</xdr:row>
      <xdr:rowOff>671</xdr:rowOff>
    </xdr:from>
    <xdr:to>
      <xdr:col>34</xdr:col>
      <xdr:colOff>230128</xdr:colOff>
      <xdr:row>55</xdr:row>
      <xdr:rowOff>20824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E8D90DC9-CDEB-40A6-A0E9-3D0CB4558745}"/>
            </a:ext>
          </a:extLst>
        </xdr:cNvPr>
        <xdr:cNvCxnSpPr/>
      </xdr:nvCxnSpPr>
      <xdr:spPr>
        <a:xfrm flipV="1">
          <a:off x="7563081" y="10122331"/>
          <a:ext cx="107330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5513</xdr:colOff>
      <xdr:row>57</xdr:row>
      <xdr:rowOff>2209</xdr:rowOff>
    </xdr:from>
    <xdr:to>
      <xdr:col>2</xdr:col>
      <xdr:colOff>34267</xdr:colOff>
      <xdr:row>57</xdr:row>
      <xdr:rowOff>103458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958A46FD-2FB3-4414-839E-526AB2477362}"/>
            </a:ext>
          </a:extLst>
        </xdr:cNvPr>
        <xdr:cNvCxnSpPr/>
      </xdr:nvCxnSpPr>
      <xdr:spPr>
        <a:xfrm>
          <a:off x="293290" y="10439177"/>
          <a:ext cx="28754" cy="10124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19892</xdr:colOff>
      <xdr:row>65</xdr:row>
      <xdr:rowOff>131755</xdr:rowOff>
    </xdr:from>
    <xdr:to>
      <xdr:col>2</xdr:col>
      <xdr:colOff>2329</xdr:colOff>
      <xdr:row>66</xdr:row>
      <xdr:rowOff>666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739206E2-8432-45BD-B6B7-73FC32D1328E}"/>
            </a:ext>
          </a:extLst>
        </xdr:cNvPr>
        <xdr:cNvCxnSpPr/>
      </xdr:nvCxnSpPr>
      <xdr:spPr>
        <a:xfrm>
          <a:off x="259030" y="12481829"/>
          <a:ext cx="27260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4054</xdr:colOff>
      <xdr:row>57</xdr:row>
      <xdr:rowOff>4056</xdr:rowOff>
    </xdr:from>
    <xdr:to>
      <xdr:col>15</xdr:col>
      <xdr:colOff>32808</xdr:colOff>
      <xdr:row>57</xdr:row>
      <xdr:rowOff>108291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479BAE12-5B1D-4632-8023-9F0CD60BE391}"/>
            </a:ext>
          </a:extLst>
        </xdr:cNvPr>
        <xdr:cNvCxnSpPr/>
      </xdr:nvCxnSpPr>
      <xdr:spPr>
        <a:xfrm>
          <a:off x="3400628" y="1044102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4054</xdr:colOff>
      <xdr:row>58</xdr:row>
      <xdr:rowOff>4055</xdr:rowOff>
    </xdr:from>
    <xdr:to>
      <xdr:col>15</xdr:col>
      <xdr:colOff>32808</xdr:colOff>
      <xdr:row>58</xdr:row>
      <xdr:rowOff>108290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04BE261D-EFB7-46B1-A382-72B3285C82DE}"/>
            </a:ext>
          </a:extLst>
        </xdr:cNvPr>
        <xdr:cNvCxnSpPr/>
      </xdr:nvCxnSpPr>
      <xdr:spPr>
        <a:xfrm>
          <a:off x="3400628" y="10680161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4054</xdr:colOff>
      <xdr:row>59</xdr:row>
      <xdr:rowOff>4054</xdr:rowOff>
    </xdr:from>
    <xdr:to>
      <xdr:col>15</xdr:col>
      <xdr:colOff>32808</xdr:colOff>
      <xdr:row>59</xdr:row>
      <xdr:rowOff>108289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C7B9BDA4-0788-42A8-BABB-2EB1604BC22D}"/>
            </a:ext>
          </a:extLst>
        </xdr:cNvPr>
        <xdr:cNvCxnSpPr/>
      </xdr:nvCxnSpPr>
      <xdr:spPr>
        <a:xfrm>
          <a:off x="3400628" y="10919299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212525</xdr:colOff>
      <xdr:row>57</xdr:row>
      <xdr:rowOff>133452</xdr:rowOff>
    </xdr:from>
    <xdr:to>
      <xdr:col>15</xdr:col>
      <xdr:colOff>2141</xdr:colOff>
      <xdr:row>58</xdr:row>
      <xdr:rowOff>2364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F6F8ACAF-21CE-41DE-B6E2-EEAE5472CD99}"/>
            </a:ext>
          </a:extLst>
        </xdr:cNvPr>
        <xdr:cNvCxnSpPr/>
      </xdr:nvCxnSpPr>
      <xdr:spPr>
        <a:xfrm>
          <a:off x="3369961" y="10570420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212525</xdr:colOff>
      <xdr:row>58</xdr:row>
      <xdr:rowOff>137045</xdr:rowOff>
    </xdr:from>
    <xdr:to>
      <xdr:col>15</xdr:col>
      <xdr:colOff>2141</xdr:colOff>
      <xdr:row>59</xdr:row>
      <xdr:rowOff>4053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24C9395F-C2D7-411C-8D38-CDDB2D113A6E}"/>
            </a:ext>
          </a:extLst>
        </xdr:cNvPr>
        <xdr:cNvCxnSpPr/>
      </xdr:nvCxnSpPr>
      <xdr:spPr>
        <a:xfrm>
          <a:off x="3369961" y="10813151"/>
          <a:ext cx="28754" cy="10614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212525</xdr:colOff>
      <xdr:row>59</xdr:row>
      <xdr:rowOff>137045</xdr:rowOff>
    </xdr:from>
    <xdr:to>
      <xdr:col>15</xdr:col>
      <xdr:colOff>2141</xdr:colOff>
      <xdr:row>60</xdr:row>
      <xdr:rowOff>4053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1C23FE4F-D2D1-4D41-9769-8FA87D07FFD5}"/>
            </a:ext>
          </a:extLst>
        </xdr:cNvPr>
        <xdr:cNvCxnSpPr/>
      </xdr:nvCxnSpPr>
      <xdr:spPr>
        <a:xfrm>
          <a:off x="3369961" y="11052290"/>
          <a:ext cx="28754" cy="10614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1703</xdr:colOff>
      <xdr:row>57</xdr:row>
      <xdr:rowOff>2209</xdr:rowOff>
    </xdr:from>
    <xdr:to>
      <xdr:col>25</xdr:col>
      <xdr:colOff>30457</xdr:colOff>
      <xdr:row>57</xdr:row>
      <xdr:rowOff>103458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D5AF5FFE-F6BA-430A-9F5D-C95FC680A9AC}"/>
            </a:ext>
          </a:extLst>
        </xdr:cNvPr>
        <xdr:cNvCxnSpPr/>
      </xdr:nvCxnSpPr>
      <xdr:spPr>
        <a:xfrm>
          <a:off x="5373803" y="10494949"/>
          <a:ext cx="28754" cy="10124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23702</xdr:colOff>
      <xdr:row>65</xdr:row>
      <xdr:rowOff>135565</xdr:rowOff>
    </xdr:from>
    <xdr:to>
      <xdr:col>25</xdr:col>
      <xdr:colOff>1432</xdr:colOff>
      <xdr:row>66</xdr:row>
      <xdr:rowOff>1675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71651510-6C94-471A-8618-60AB737C9FD1}"/>
            </a:ext>
          </a:extLst>
        </xdr:cNvPr>
        <xdr:cNvCxnSpPr/>
      </xdr:nvCxnSpPr>
      <xdr:spPr>
        <a:xfrm>
          <a:off x="5346272" y="12548545"/>
          <a:ext cx="27260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244</xdr:colOff>
      <xdr:row>57</xdr:row>
      <xdr:rowOff>246</xdr:rowOff>
    </xdr:from>
    <xdr:to>
      <xdr:col>40</xdr:col>
      <xdr:colOff>28998</xdr:colOff>
      <xdr:row>57</xdr:row>
      <xdr:rowOff>104481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A666FD36-7FD3-428C-9F83-821A535DD573}"/>
            </a:ext>
          </a:extLst>
        </xdr:cNvPr>
        <xdr:cNvCxnSpPr/>
      </xdr:nvCxnSpPr>
      <xdr:spPr>
        <a:xfrm>
          <a:off x="8972794" y="10492986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244</xdr:colOff>
      <xdr:row>58</xdr:row>
      <xdr:rowOff>245</xdr:rowOff>
    </xdr:from>
    <xdr:to>
      <xdr:col>40</xdr:col>
      <xdr:colOff>28998</xdr:colOff>
      <xdr:row>58</xdr:row>
      <xdr:rowOff>104480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DBB1D158-CDE0-49BA-8BA7-5061A7F74690}"/>
            </a:ext>
          </a:extLst>
        </xdr:cNvPr>
        <xdr:cNvCxnSpPr/>
      </xdr:nvCxnSpPr>
      <xdr:spPr>
        <a:xfrm>
          <a:off x="8972794" y="10733015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244</xdr:colOff>
      <xdr:row>59</xdr:row>
      <xdr:rowOff>244</xdr:rowOff>
    </xdr:from>
    <xdr:to>
      <xdr:col>40</xdr:col>
      <xdr:colOff>28998</xdr:colOff>
      <xdr:row>59</xdr:row>
      <xdr:rowOff>104479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14F92863-B8A3-4EEF-9A1A-8581FCDB66A6}"/>
            </a:ext>
          </a:extLst>
        </xdr:cNvPr>
        <xdr:cNvCxnSpPr/>
      </xdr:nvCxnSpPr>
      <xdr:spPr>
        <a:xfrm>
          <a:off x="8972794" y="10973044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208715</xdr:colOff>
      <xdr:row>57</xdr:row>
      <xdr:rowOff>129642</xdr:rowOff>
    </xdr:from>
    <xdr:to>
      <xdr:col>40</xdr:col>
      <xdr:colOff>236</xdr:colOff>
      <xdr:row>57</xdr:row>
      <xdr:rowOff>233877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3D5B092E-8C49-44B6-B062-8C0094E2E1A8}"/>
            </a:ext>
          </a:extLst>
        </xdr:cNvPr>
        <xdr:cNvCxnSpPr/>
      </xdr:nvCxnSpPr>
      <xdr:spPr>
        <a:xfrm>
          <a:off x="8941235" y="10622382"/>
          <a:ext cx="29646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208715</xdr:colOff>
      <xdr:row>58</xdr:row>
      <xdr:rowOff>133235</xdr:rowOff>
    </xdr:from>
    <xdr:to>
      <xdr:col>40</xdr:col>
      <xdr:colOff>236</xdr:colOff>
      <xdr:row>59</xdr:row>
      <xdr:rowOff>243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id="{4B58FA70-E6AF-4045-8C7C-E37A29F54238}"/>
            </a:ext>
          </a:extLst>
        </xdr:cNvPr>
        <xdr:cNvCxnSpPr/>
      </xdr:nvCxnSpPr>
      <xdr:spPr>
        <a:xfrm>
          <a:off x="8941235" y="10866005"/>
          <a:ext cx="29646" cy="107038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208715</xdr:colOff>
      <xdr:row>59</xdr:row>
      <xdr:rowOff>133235</xdr:rowOff>
    </xdr:from>
    <xdr:to>
      <xdr:col>40</xdr:col>
      <xdr:colOff>236</xdr:colOff>
      <xdr:row>60</xdr:row>
      <xdr:rowOff>243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FA485309-D572-4F75-908E-5D2D9D8C8FC5}"/>
            </a:ext>
          </a:extLst>
        </xdr:cNvPr>
        <xdr:cNvCxnSpPr/>
      </xdr:nvCxnSpPr>
      <xdr:spPr>
        <a:xfrm>
          <a:off x="8941235" y="11106035"/>
          <a:ext cx="29646" cy="10703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5330</xdr:colOff>
      <xdr:row>81</xdr:row>
      <xdr:rowOff>29828</xdr:rowOff>
    </xdr:from>
    <xdr:to>
      <xdr:col>4</xdr:col>
      <xdr:colOff>115109</xdr:colOff>
      <xdr:row>82</xdr:row>
      <xdr:rowOff>995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95A227FB-0E05-4823-A0F7-B5A7DFED6BD4}"/>
            </a:ext>
          </a:extLst>
        </xdr:cNvPr>
        <xdr:cNvCxnSpPr/>
      </xdr:nvCxnSpPr>
      <xdr:spPr>
        <a:xfrm flipV="1">
          <a:off x="772773" y="15111985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127538</xdr:colOff>
      <xdr:row>82</xdr:row>
      <xdr:rowOff>668</xdr:rowOff>
    </xdr:from>
    <xdr:to>
      <xdr:col>12</xdr:col>
      <xdr:colOff>91</xdr:colOff>
      <xdr:row>82</xdr:row>
      <xdr:rowOff>20821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A9296E9C-61F5-4EC7-8268-C50F71C8EC29}"/>
            </a:ext>
          </a:extLst>
        </xdr:cNvPr>
        <xdr:cNvCxnSpPr/>
      </xdr:nvCxnSpPr>
      <xdr:spPr>
        <a:xfrm flipV="1">
          <a:off x="2571381" y="15131811"/>
          <a:ext cx="11203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129700</xdr:colOff>
      <xdr:row>100</xdr:row>
      <xdr:rowOff>236442</xdr:rowOff>
    </xdr:from>
    <xdr:to>
      <xdr:col>8</xdr:col>
      <xdr:colOff>547</xdr:colOff>
      <xdr:row>101</xdr:row>
      <xdr:rowOff>17458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C65B6B37-E6DF-42AD-A041-5C8B46E3CFC9}"/>
            </a:ext>
          </a:extLst>
        </xdr:cNvPr>
        <xdr:cNvCxnSpPr/>
      </xdr:nvCxnSpPr>
      <xdr:spPr>
        <a:xfrm flipV="1">
          <a:off x="1613168" y="19047304"/>
          <a:ext cx="109985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5330</xdr:colOff>
      <xdr:row>100</xdr:row>
      <xdr:rowOff>219410</xdr:rowOff>
    </xdr:from>
    <xdr:to>
      <xdr:col>4</xdr:col>
      <xdr:colOff>115109</xdr:colOff>
      <xdr:row>101</xdr:row>
      <xdr:rowOff>426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49D854B6-8C17-4F44-B648-0BF308F4C27D}"/>
            </a:ext>
          </a:extLst>
        </xdr:cNvPr>
        <xdr:cNvCxnSpPr/>
      </xdr:nvCxnSpPr>
      <xdr:spPr>
        <a:xfrm flipV="1">
          <a:off x="767330" y="18957683"/>
          <a:ext cx="109779" cy="1914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5513</xdr:colOff>
      <xdr:row>89</xdr:row>
      <xdr:rowOff>237873</xdr:rowOff>
    </xdr:from>
    <xdr:to>
      <xdr:col>2</xdr:col>
      <xdr:colOff>34267</xdr:colOff>
      <xdr:row>90</xdr:row>
      <xdr:rowOff>99984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8F6E4DE0-AC78-4F94-A56F-CFD8D0E0B42E}"/>
            </a:ext>
          </a:extLst>
        </xdr:cNvPr>
        <xdr:cNvCxnSpPr/>
      </xdr:nvCxnSpPr>
      <xdr:spPr>
        <a:xfrm>
          <a:off x="293290" y="16600607"/>
          <a:ext cx="28754" cy="10124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23945</xdr:colOff>
      <xdr:row>94</xdr:row>
      <xdr:rowOff>136387</xdr:rowOff>
    </xdr:from>
    <xdr:to>
      <xdr:col>2</xdr:col>
      <xdr:colOff>2566</xdr:colOff>
      <xdr:row>95</xdr:row>
      <xdr:rowOff>1135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E1EB8582-B45A-4E27-9693-8462C469DEC1}"/>
            </a:ext>
          </a:extLst>
        </xdr:cNvPr>
        <xdr:cNvCxnSpPr/>
      </xdr:nvCxnSpPr>
      <xdr:spPr>
        <a:xfrm>
          <a:off x="263083" y="17694813"/>
          <a:ext cx="27260" cy="10388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651</xdr:colOff>
      <xdr:row>86</xdr:row>
      <xdr:rowOff>7458</xdr:rowOff>
    </xdr:from>
    <xdr:to>
      <xdr:col>17</xdr:col>
      <xdr:colOff>29405</xdr:colOff>
      <xdr:row>86</xdr:row>
      <xdr:rowOff>111693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84ECC268-CD9E-4E46-8C92-CD9903428B9D}"/>
            </a:ext>
          </a:extLst>
        </xdr:cNvPr>
        <xdr:cNvCxnSpPr/>
      </xdr:nvCxnSpPr>
      <xdr:spPr>
        <a:xfrm>
          <a:off x="3688187" y="15638663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1614</xdr:colOff>
      <xdr:row>88</xdr:row>
      <xdr:rowOff>783</xdr:rowOff>
    </xdr:from>
    <xdr:to>
      <xdr:col>15</xdr:col>
      <xdr:colOff>29355</xdr:colOff>
      <xdr:row>88</xdr:row>
      <xdr:rowOff>103657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241D40F1-D1B8-40E9-A7E7-4623418444A4}"/>
            </a:ext>
          </a:extLst>
        </xdr:cNvPr>
        <xdr:cNvCxnSpPr/>
      </xdr:nvCxnSpPr>
      <xdr:spPr>
        <a:xfrm>
          <a:off x="3382989" y="16108238"/>
          <a:ext cx="27741" cy="10287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5330</xdr:colOff>
      <xdr:row>83</xdr:row>
      <xdr:rowOff>29827</xdr:rowOff>
    </xdr:from>
    <xdr:to>
      <xdr:col>4</xdr:col>
      <xdr:colOff>115109</xdr:colOff>
      <xdr:row>84</xdr:row>
      <xdr:rowOff>995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43EBA914-A6BC-411A-97B1-C7D9323DEF9F}"/>
            </a:ext>
          </a:extLst>
        </xdr:cNvPr>
        <xdr:cNvCxnSpPr/>
      </xdr:nvCxnSpPr>
      <xdr:spPr>
        <a:xfrm flipV="1">
          <a:off x="772773" y="15400456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127538</xdr:colOff>
      <xdr:row>84</xdr:row>
      <xdr:rowOff>668</xdr:rowOff>
    </xdr:from>
    <xdr:to>
      <xdr:col>10</xdr:col>
      <xdr:colOff>92</xdr:colOff>
      <xdr:row>84</xdr:row>
      <xdr:rowOff>20821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544C0320-8C63-4313-93C9-2F0E5EEE591C}"/>
            </a:ext>
          </a:extLst>
        </xdr:cNvPr>
        <xdr:cNvCxnSpPr/>
      </xdr:nvCxnSpPr>
      <xdr:spPr>
        <a:xfrm flipV="1">
          <a:off x="2089283" y="15358211"/>
          <a:ext cx="111692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209123</xdr:colOff>
      <xdr:row>96</xdr:row>
      <xdr:rowOff>133453</xdr:rowOff>
    </xdr:from>
    <xdr:to>
      <xdr:col>15</xdr:col>
      <xdr:colOff>1540</xdr:colOff>
      <xdr:row>97</xdr:row>
      <xdr:rowOff>1003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EB51BA88-4D55-42A9-9BC9-4B7AB98816BA}"/>
            </a:ext>
          </a:extLst>
        </xdr:cNvPr>
        <xdr:cNvCxnSpPr/>
      </xdr:nvCxnSpPr>
      <xdr:spPr>
        <a:xfrm>
          <a:off x="3352373" y="18145908"/>
          <a:ext cx="27741" cy="10287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209123</xdr:colOff>
      <xdr:row>98</xdr:row>
      <xdr:rowOff>136855</xdr:rowOff>
    </xdr:from>
    <xdr:to>
      <xdr:col>17</xdr:col>
      <xdr:colOff>1540</xdr:colOff>
      <xdr:row>99</xdr:row>
      <xdr:rowOff>1605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94E6ADB0-BF68-48BB-BE8B-FA0D7DBDF424}"/>
            </a:ext>
          </a:extLst>
        </xdr:cNvPr>
        <xdr:cNvCxnSpPr/>
      </xdr:nvCxnSpPr>
      <xdr:spPr>
        <a:xfrm>
          <a:off x="3658534" y="18625560"/>
          <a:ext cx="27741" cy="10287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5329</xdr:colOff>
      <xdr:row>81</xdr:row>
      <xdr:rowOff>29828</xdr:rowOff>
    </xdr:from>
    <xdr:to>
      <xdr:col>29</xdr:col>
      <xdr:colOff>115108</xdr:colOff>
      <xdr:row>82</xdr:row>
      <xdr:rowOff>995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29242B01-14AC-4108-9179-2ED1035093B7}"/>
            </a:ext>
          </a:extLst>
        </xdr:cNvPr>
        <xdr:cNvCxnSpPr/>
      </xdr:nvCxnSpPr>
      <xdr:spPr>
        <a:xfrm flipV="1">
          <a:off x="6308042" y="15050956"/>
          <a:ext cx="109779" cy="1980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127537</xdr:colOff>
      <xdr:row>82</xdr:row>
      <xdr:rowOff>668</xdr:rowOff>
    </xdr:from>
    <xdr:to>
      <xdr:col>37</xdr:col>
      <xdr:colOff>91</xdr:colOff>
      <xdr:row>82</xdr:row>
      <xdr:rowOff>20821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BBD358F2-BF71-4F8E-B2F2-4AA991285233}"/>
            </a:ext>
          </a:extLst>
        </xdr:cNvPr>
        <xdr:cNvCxnSpPr/>
      </xdr:nvCxnSpPr>
      <xdr:spPr>
        <a:xfrm flipV="1">
          <a:off x="8104218" y="15070434"/>
          <a:ext cx="111692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129699</xdr:colOff>
      <xdr:row>100</xdr:row>
      <xdr:rowOff>236442</xdr:rowOff>
    </xdr:from>
    <xdr:to>
      <xdr:col>33</xdr:col>
      <xdr:colOff>546</xdr:colOff>
      <xdr:row>101</xdr:row>
      <xdr:rowOff>17458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C462CF8B-E52F-475D-B92B-8F2EAE47C793}"/>
            </a:ext>
          </a:extLst>
        </xdr:cNvPr>
        <xdr:cNvCxnSpPr/>
      </xdr:nvCxnSpPr>
      <xdr:spPr>
        <a:xfrm flipV="1">
          <a:off x="7149827" y="19047304"/>
          <a:ext cx="109985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5329</xdr:colOff>
      <xdr:row>100</xdr:row>
      <xdr:rowOff>219410</xdr:rowOff>
    </xdr:from>
    <xdr:to>
      <xdr:col>29</xdr:col>
      <xdr:colOff>115108</xdr:colOff>
      <xdr:row>101</xdr:row>
      <xdr:rowOff>426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D5E58057-C5CA-45D6-A4FB-3BC8CEA8447A}"/>
            </a:ext>
          </a:extLst>
        </xdr:cNvPr>
        <xdr:cNvCxnSpPr/>
      </xdr:nvCxnSpPr>
      <xdr:spPr>
        <a:xfrm flipV="1">
          <a:off x="6308042" y="19030272"/>
          <a:ext cx="109779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25</xdr:col>
      <xdr:colOff>1459</xdr:colOff>
      <xdr:row>90</xdr:row>
      <xdr:rowOff>2788</xdr:rowOff>
    </xdr:from>
    <xdr:to>
      <xdr:col>25</xdr:col>
      <xdr:colOff>30213</xdr:colOff>
      <xdr:row>90</xdr:row>
      <xdr:rowOff>104037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56168E0C-DA4C-402E-8A3D-477FC6D359D0}"/>
            </a:ext>
          </a:extLst>
        </xdr:cNvPr>
        <xdr:cNvCxnSpPr/>
      </xdr:nvCxnSpPr>
      <xdr:spPr>
        <a:xfrm>
          <a:off x="5347619" y="16604660"/>
          <a:ext cx="28754" cy="10124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23945</xdr:colOff>
      <xdr:row>94</xdr:row>
      <xdr:rowOff>132334</xdr:rowOff>
    </xdr:from>
    <xdr:to>
      <xdr:col>25</xdr:col>
      <xdr:colOff>2566</xdr:colOff>
      <xdr:row>95</xdr:row>
      <xdr:rowOff>897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CE275DAE-DB8D-43C3-9042-50A707304815}"/>
            </a:ext>
          </a:extLst>
        </xdr:cNvPr>
        <xdr:cNvCxnSpPr/>
      </xdr:nvCxnSpPr>
      <xdr:spPr>
        <a:xfrm>
          <a:off x="5321466" y="17690760"/>
          <a:ext cx="27260" cy="10388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650</xdr:colOff>
      <xdr:row>86</xdr:row>
      <xdr:rowOff>7458</xdr:rowOff>
    </xdr:from>
    <xdr:to>
      <xdr:col>42</xdr:col>
      <xdr:colOff>29404</xdr:colOff>
      <xdr:row>86</xdr:row>
      <xdr:rowOff>111693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4DF8D1E0-AD7C-4988-A7A5-0B220956BA52}"/>
            </a:ext>
          </a:extLst>
        </xdr:cNvPr>
        <xdr:cNvCxnSpPr/>
      </xdr:nvCxnSpPr>
      <xdr:spPr>
        <a:xfrm>
          <a:off x="9221661" y="15652777"/>
          <a:ext cx="28754" cy="10423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1613</xdr:colOff>
      <xdr:row>88</xdr:row>
      <xdr:rowOff>783</xdr:rowOff>
    </xdr:from>
    <xdr:to>
      <xdr:col>40</xdr:col>
      <xdr:colOff>29354</xdr:colOff>
      <xdr:row>88</xdr:row>
      <xdr:rowOff>103657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D3AA8133-4F5B-4563-B470-0FD719078013}"/>
            </a:ext>
          </a:extLst>
        </xdr:cNvPr>
        <xdr:cNvCxnSpPr/>
      </xdr:nvCxnSpPr>
      <xdr:spPr>
        <a:xfrm>
          <a:off x="8934847" y="16124379"/>
          <a:ext cx="27741" cy="10287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5329</xdr:colOff>
      <xdr:row>83</xdr:row>
      <xdr:rowOff>29827</xdr:rowOff>
    </xdr:from>
    <xdr:to>
      <xdr:col>29</xdr:col>
      <xdr:colOff>115108</xdr:colOff>
      <xdr:row>84</xdr:row>
      <xdr:rowOff>995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2CC65A7-FE2F-4B03-B194-13B06424BDE5}"/>
            </a:ext>
          </a:extLst>
        </xdr:cNvPr>
        <xdr:cNvCxnSpPr/>
      </xdr:nvCxnSpPr>
      <xdr:spPr>
        <a:xfrm flipV="1">
          <a:off x="6308042" y="15338731"/>
          <a:ext cx="109779" cy="1980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127538</xdr:colOff>
      <xdr:row>84</xdr:row>
      <xdr:rowOff>668</xdr:rowOff>
    </xdr:from>
    <xdr:to>
      <xdr:col>35</xdr:col>
      <xdr:colOff>91</xdr:colOff>
      <xdr:row>84</xdr:row>
      <xdr:rowOff>20821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EAC1B8FF-E722-4963-B9F3-E3EDF646521B}"/>
            </a:ext>
          </a:extLst>
        </xdr:cNvPr>
        <xdr:cNvCxnSpPr/>
      </xdr:nvCxnSpPr>
      <xdr:spPr>
        <a:xfrm flipV="1">
          <a:off x="7625942" y="15358211"/>
          <a:ext cx="111692" cy="2015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209122</xdr:colOff>
      <xdr:row>96</xdr:row>
      <xdr:rowOff>133453</xdr:rowOff>
    </xdr:from>
    <xdr:to>
      <xdr:col>40</xdr:col>
      <xdr:colOff>1539</xdr:colOff>
      <xdr:row>97</xdr:row>
      <xdr:rowOff>1003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A898BDA-0780-4D9F-A4A1-AA6BE3109458}"/>
            </a:ext>
          </a:extLst>
        </xdr:cNvPr>
        <xdr:cNvCxnSpPr/>
      </xdr:nvCxnSpPr>
      <xdr:spPr>
        <a:xfrm>
          <a:off x="8903218" y="18170155"/>
          <a:ext cx="27741" cy="102874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209123</xdr:colOff>
      <xdr:row>98</xdr:row>
      <xdr:rowOff>132802</xdr:rowOff>
    </xdr:from>
    <xdr:to>
      <xdr:col>42</xdr:col>
      <xdr:colOff>1540</xdr:colOff>
      <xdr:row>99</xdr:row>
      <xdr:rowOff>1366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587D3FC-F7DC-47F5-9829-4CF7885984AE}"/>
            </a:ext>
          </a:extLst>
        </xdr:cNvPr>
        <xdr:cNvCxnSpPr/>
      </xdr:nvCxnSpPr>
      <xdr:spPr>
        <a:xfrm>
          <a:off x="9190995" y="18647781"/>
          <a:ext cx="27741" cy="103887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114300</xdr:colOff>
      <xdr:row>26</xdr:row>
      <xdr:rowOff>20023</xdr:rowOff>
    </xdr:from>
    <xdr:to>
      <xdr:col>24</xdr:col>
      <xdr:colOff>28575</xdr:colOff>
      <xdr:row>27</xdr:row>
      <xdr:rowOff>75079</xdr:rowOff>
    </xdr:to>
    <xdr:sp macro="" textlink="">
      <xdr:nvSpPr>
        <xdr:cNvPr id="169" name="吹き出し: 2 つ折線 (枠なし) 168">
          <a:extLst>
            <a:ext uri="{FF2B5EF4-FFF2-40B4-BE49-F238E27FC236}">
              <a16:creationId xmlns:a16="http://schemas.microsoft.com/office/drawing/2014/main" id="{00302481-33C3-4385-A509-8143E288692A}"/>
            </a:ext>
          </a:extLst>
        </xdr:cNvPr>
        <xdr:cNvSpPr/>
      </xdr:nvSpPr>
      <xdr:spPr>
        <a:xfrm>
          <a:off x="3019425" y="4915873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13</xdr:col>
      <xdr:colOff>47625</xdr:colOff>
      <xdr:row>29</xdr:row>
      <xdr:rowOff>200998</xdr:rowOff>
    </xdr:from>
    <xdr:to>
      <xdr:col>23</xdr:col>
      <xdr:colOff>200025</xdr:colOff>
      <xdr:row>31</xdr:row>
      <xdr:rowOff>8403</xdr:rowOff>
    </xdr:to>
    <xdr:sp macro="" textlink="">
      <xdr:nvSpPr>
        <xdr:cNvPr id="170" name="吹き出し: 2 つ折線 (枠なし) 169">
          <a:extLst>
            <a:ext uri="{FF2B5EF4-FFF2-40B4-BE49-F238E27FC236}">
              <a16:creationId xmlns:a16="http://schemas.microsoft.com/office/drawing/2014/main" id="{C66BCB32-1C66-44C8-902A-ADEAEF0A4AEE}"/>
            </a:ext>
          </a:extLst>
        </xdr:cNvPr>
        <xdr:cNvSpPr/>
      </xdr:nvSpPr>
      <xdr:spPr>
        <a:xfrm>
          <a:off x="2952750" y="5811223"/>
          <a:ext cx="2286000" cy="293180"/>
        </a:xfrm>
        <a:prstGeom prst="callout3">
          <a:avLst>
            <a:gd name="adj1" fmla="val 91230"/>
            <a:gd name="adj2" fmla="val 76528"/>
            <a:gd name="adj3" fmla="val 89487"/>
            <a:gd name="adj4" fmla="val 1701"/>
            <a:gd name="adj5" fmla="val 87422"/>
            <a:gd name="adj6" fmla="val -530"/>
            <a:gd name="adj7" fmla="val -18288"/>
            <a:gd name="adj8" fmla="val -41245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36</xdr:col>
      <xdr:colOff>138392</xdr:colOff>
      <xdr:row>26</xdr:row>
      <xdr:rowOff>21704</xdr:rowOff>
    </xdr:from>
    <xdr:to>
      <xdr:col>46</xdr:col>
      <xdr:colOff>243167</xdr:colOff>
      <xdr:row>27</xdr:row>
      <xdr:rowOff>76759</xdr:rowOff>
    </xdr:to>
    <xdr:sp macro="" textlink="">
      <xdr:nvSpPr>
        <xdr:cNvPr id="171" name="吹き出し: 2 つ折線 (枠なし) 170">
          <a:extLst>
            <a:ext uri="{FF2B5EF4-FFF2-40B4-BE49-F238E27FC236}">
              <a16:creationId xmlns:a16="http://schemas.microsoft.com/office/drawing/2014/main" id="{AAA3C66E-EE3A-49EE-95C1-0F83D02C09F1}"/>
            </a:ext>
          </a:extLst>
        </xdr:cNvPr>
        <xdr:cNvSpPr/>
      </xdr:nvSpPr>
      <xdr:spPr>
        <a:xfrm>
          <a:off x="7982510" y="5333292"/>
          <a:ext cx="2256304" cy="290379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36</xdr:col>
      <xdr:colOff>39221</xdr:colOff>
      <xdr:row>29</xdr:row>
      <xdr:rowOff>176906</xdr:rowOff>
    </xdr:from>
    <xdr:to>
      <xdr:col>46</xdr:col>
      <xdr:colOff>143996</xdr:colOff>
      <xdr:row>30</xdr:row>
      <xdr:rowOff>219635</xdr:rowOff>
    </xdr:to>
    <xdr:sp macro="" textlink="">
      <xdr:nvSpPr>
        <xdr:cNvPr id="172" name="吹き出し: 2 つ折線 (枠なし) 171">
          <a:extLst>
            <a:ext uri="{FF2B5EF4-FFF2-40B4-BE49-F238E27FC236}">
              <a16:creationId xmlns:a16="http://schemas.microsoft.com/office/drawing/2014/main" id="{84F7AF14-ACFE-4561-90E0-E16BDAA1C285}"/>
            </a:ext>
          </a:extLst>
        </xdr:cNvPr>
        <xdr:cNvSpPr/>
      </xdr:nvSpPr>
      <xdr:spPr>
        <a:xfrm>
          <a:off x="7883339" y="6194465"/>
          <a:ext cx="2256304" cy="278052"/>
        </a:xfrm>
        <a:prstGeom prst="callout3">
          <a:avLst>
            <a:gd name="adj1" fmla="val 91230"/>
            <a:gd name="adj2" fmla="val 76528"/>
            <a:gd name="adj3" fmla="val 89487"/>
            <a:gd name="adj4" fmla="val 1701"/>
            <a:gd name="adj5" fmla="val 87422"/>
            <a:gd name="adj6" fmla="val -530"/>
            <a:gd name="adj7" fmla="val -14258"/>
            <a:gd name="adj8" fmla="val -35285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38100</xdr:colOff>
      <xdr:row>61</xdr:row>
      <xdr:rowOff>10498</xdr:rowOff>
    </xdr:from>
    <xdr:to>
      <xdr:col>21</xdr:col>
      <xdr:colOff>66675</xdr:colOff>
      <xdr:row>62</xdr:row>
      <xdr:rowOff>65552</xdr:rowOff>
    </xdr:to>
    <xdr:sp macro="" textlink="">
      <xdr:nvSpPr>
        <xdr:cNvPr id="174" name="吹き出し: 2 つ折線 (枠なし) 173">
          <a:extLst>
            <a:ext uri="{FF2B5EF4-FFF2-40B4-BE49-F238E27FC236}">
              <a16:creationId xmlns:a16="http://schemas.microsoft.com/office/drawing/2014/main" id="{F1698EF3-E1DD-4DBB-A895-17812862E408}"/>
            </a:ext>
          </a:extLst>
        </xdr:cNvPr>
        <xdr:cNvSpPr/>
      </xdr:nvSpPr>
      <xdr:spPr>
        <a:xfrm>
          <a:off x="2228850" y="11383348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9</xdr:col>
      <xdr:colOff>219075</xdr:colOff>
      <xdr:row>63</xdr:row>
      <xdr:rowOff>20023</xdr:rowOff>
    </xdr:from>
    <xdr:to>
      <xdr:col>21</xdr:col>
      <xdr:colOff>9525</xdr:colOff>
      <xdr:row>64</xdr:row>
      <xdr:rowOff>75077</xdr:rowOff>
    </xdr:to>
    <xdr:sp macro="" textlink="">
      <xdr:nvSpPr>
        <xdr:cNvPr id="175" name="吹き出し: 2 つ折線 (枠なし) 174">
          <a:extLst>
            <a:ext uri="{FF2B5EF4-FFF2-40B4-BE49-F238E27FC236}">
              <a16:creationId xmlns:a16="http://schemas.microsoft.com/office/drawing/2014/main" id="{6C4BC3C6-90B6-4BE4-9830-B358C9317EC3}"/>
            </a:ext>
          </a:extLst>
        </xdr:cNvPr>
        <xdr:cNvSpPr/>
      </xdr:nvSpPr>
      <xdr:spPr>
        <a:xfrm>
          <a:off x="2171700" y="11869123"/>
          <a:ext cx="2286000" cy="293180"/>
        </a:xfrm>
        <a:prstGeom prst="callout3">
          <a:avLst>
            <a:gd name="adj1" fmla="val 91230"/>
            <a:gd name="adj2" fmla="val 76528"/>
            <a:gd name="adj3" fmla="val 89487"/>
            <a:gd name="adj4" fmla="val 1701"/>
            <a:gd name="adj5" fmla="val 87422"/>
            <a:gd name="adj6" fmla="val -530"/>
            <a:gd name="adj7" fmla="val 137657"/>
            <a:gd name="adj8" fmla="val -2541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35</xdr:col>
      <xdr:colOff>76200</xdr:colOff>
      <xdr:row>61</xdr:row>
      <xdr:rowOff>20023</xdr:rowOff>
    </xdr:from>
    <xdr:to>
      <xdr:col>45</xdr:col>
      <xdr:colOff>171450</xdr:colOff>
      <xdr:row>62</xdr:row>
      <xdr:rowOff>75077</xdr:rowOff>
    </xdr:to>
    <xdr:sp macro="" textlink="">
      <xdr:nvSpPr>
        <xdr:cNvPr id="176" name="吹き出し: 2 つ折線 (枠なし) 175">
          <a:extLst>
            <a:ext uri="{FF2B5EF4-FFF2-40B4-BE49-F238E27FC236}">
              <a16:creationId xmlns:a16="http://schemas.microsoft.com/office/drawing/2014/main" id="{FA10B78C-9B5F-4110-B77E-2915C0A4EE17}"/>
            </a:ext>
          </a:extLst>
        </xdr:cNvPr>
        <xdr:cNvSpPr/>
      </xdr:nvSpPr>
      <xdr:spPr>
        <a:xfrm>
          <a:off x="7781925" y="11392873"/>
          <a:ext cx="2286000" cy="293180"/>
        </a:xfrm>
        <a:prstGeom prst="callout3">
          <a:avLst>
            <a:gd name="adj1" fmla="val 87981"/>
            <a:gd name="adj2" fmla="val 61111"/>
            <a:gd name="adj3" fmla="val 89487"/>
            <a:gd name="adj4" fmla="val 1701"/>
            <a:gd name="adj5" fmla="val 90671"/>
            <a:gd name="adj6" fmla="val 1553"/>
            <a:gd name="adj7" fmla="val 231874"/>
            <a:gd name="adj8" fmla="val -40828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表示シート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35</xdr:col>
      <xdr:colOff>19050</xdr:colOff>
      <xdr:row>63</xdr:row>
      <xdr:rowOff>29548</xdr:rowOff>
    </xdr:from>
    <xdr:to>
      <xdr:col>45</xdr:col>
      <xdr:colOff>114300</xdr:colOff>
      <xdr:row>64</xdr:row>
      <xdr:rowOff>84602</xdr:rowOff>
    </xdr:to>
    <xdr:sp macro="" textlink="">
      <xdr:nvSpPr>
        <xdr:cNvPr id="177" name="吹き出し: 2 つ折線 (枠なし) 176">
          <a:extLst>
            <a:ext uri="{FF2B5EF4-FFF2-40B4-BE49-F238E27FC236}">
              <a16:creationId xmlns:a16="http://schemas.microsoft.com/office/drawing/2014/main" id="{8AEFAE9F-173E-4079-8E8C-50DD5B2F9E72}"/>
            </a:ext>
          </a:extLst>
        </xdr:cNvPr>
        <xdr:cNvSpPr/>
      </xdr:nvSpPr>
      <xdr:spPr>
        <a:xfrm>
          <a:off x="7724775" y="11878648"/>
          <a:ext cx="2286000" cy="293180"/>
        </a:xfrm>
        <a:prstGeom prst="callout3">
          <a:avLst>
            <a:gd name="adj1" fmla="val 91230"/>
            <a:gd name="adj2" fmla="val 76528"/>
            <a:gd name="adj3" fmla="val 89487"/>
            <a:gd name="adj4" fmla="val 1701"/>
            <a:gd name="adj5" fmla="val 87422"/>
            <a:gd name="adj6" fmla="val -530"/>
            <a:gd name="adj7" fmla="val 137657"/>
            <a:gd name="adj8" fmla="val -25412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管上</a:t>
          </a:r>
          <a:r>
            <a:rPr kumimoji="1" lang="en-US" altLang="ja-JP" sz="1100">
              <a:solidFill>
                <a:sysClr val="windowText" lastClr="000000"/>
              </a:solidFill>
            </a:rPr>
            <a:t>30cm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r>
            <a:rPr kumimoji="1" lang="en-US" altLang="ja-JP" sz="1100">
              <a:solidFill>
                <a:sysClr val="windowText" lastClr="000000"/>
              </a:solidFill>
            </a:rPr>
            <a:t>RC-10</a:t>
          </a:r>
          <a:r>
            <a:rPr kumimoji="1" lang="ja-JP" altLang="en-US" sz="1100">
              <a:solidFill>
                <a:sysClr val="windowText" lastClr="000000"/>
              </a:solidFill>
            </a:rPr>
            <a:t>埋戻し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A103"/>
  <sheetViews>
    <sheetView tabSelected="1" view="pageBreakPreview" topLeftCell="A43" zoomScale="85" zoomScaleNormal="100" zoomScaleSheetLayoutView="85" workbookViewId="0">
      <selection activeCell="AO38" sqref="AO38:AQ38"/>
    </sheetView>
  </sheetViews>
  <sheetFormatPr defaultRowHeight="18.75" x14ac:dyDescent="0.4"/>
  <cols>
    <col min="1" max="1" width="3.125" style="1" customWidth="1"/>
    <col min="2" max="2" width="0.625" style="1" customWidth="1"/>
    <col min="3" max="15" width="3.125" style="1" customWidth="1"/>
    <col min="16" max="16" width="0.875" style="1" customWidth="1"/>
    <col min="17" max="17" width="3.125" style="1" customWidth="1"/>
    <col min="18" max="18" width="0.625" style="1" customWidth="1"/>
    <col min="19" max="22" width="3.125" style="1" customWidth="1"/>
    <col min="23" max="23" width="4.625" style="1" customWidth="1"/>
    <col min="24" max="24" width="3.125" style="1" customWidth="1"/>
    <col min="25" max="25" width="0.625" style="1" customWidth="1"/>
    <col min="26" max="40" width="3.125" style="1" customWidth="1"/>
    <col min="41" max="41" width="0.625" style="1" customWidth="1"/>
    <col min="42" max="45" width="3.125" style="1" customWidth="1"/>
    <col min="46" max="46" width="3" style="1" customWidth="1"/>
    <col min="47" max="47" width="9.125" style="1" bestFit="1" customWidth="1"/>
    <col min="48" max="48" width="6.75" style="1" bestFit="1" customWidth="1"/>
    <col min="49" max="69" width="3.125" style="1" customWidth="1"/>
    <col min="70" max="16384" width="9" style="1"/>
  </cols>
  <sheetData>
    <row r="1" spans="1:53" ht="24" x14ac:dyDescent="0.4">
      <c r="A1" s="68" t="s">
        <v>69</v>
      </c>
      <c r="AC1" s="2"/>
      <c r="AL1" s="24"/>
      <c r="AM1" s="24"/>
      <c r="AS1" s="3" t="s">
        <v>68</v>
      </c>
      <c r="AU1" s="186" t="s">
        <v>53</v>
      </c>
    </row>
    <row r="2" spans="1:53" ht="24" x14ac:dyDescent="0.4">
      <c r="A2" s="68" t="s">
        <v>45</v>
      </c>
      <c r="Z2" s="146" t="s">
        <v>20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 t="s">
        <v>19</v>
      </c>
      <c r="AN2" s="45"/>
      <c r="AO2" s="45"/>
      <c r="AP2" s="45"/>
      <c r="AQ2" s="45"/>
      <c r="AR2" s="39"/>
      <c r="AX2" s="180"/>
      <c r="AY2" s="181"/>
      <c r="AZ2" s="181"/>
      <c r="BA2" s="181"/>
    </row>
    <row r="3" spans="1:53" x14ac:dyDescent="0.4">
      <c r="C3" s="1" t="s">
        <v>0</v>
      </c>
      <c r="Z3" s="147" t="s">
        <v>2</v>
      </c>
      <c r="AA3" s="26" t="s">
        <v>3</v>
      </c>
      <c r="AB3" s="201">
        <v>0.05</v>
      </c>
      <c r="AC3" s="201"/>
      <c r="AD3" s="201"/>
      <c r="AE3" s="26" t="s">
        <v>9</v>
      </c>
      <c r="AF3" s="148" t="s">
        <v>26</v>
      </c>
      <c r="AG3" s="26"/>
      <c r="AH3" s="26"/>
      <c r="AI3" s="26"/>
      <c r="AJ3" s="26"/>
      <c r="AK3" s="26"/>
      <c r="AL3" s="26"/>
      <c r="AM3" s="149" t="s">
        <v>32</v>
      </c>
      <c r="AN3" s="26" t="s">
        <v>3</v>
      </c>
      <c r="AO3" s="201">
        <v>2</v>
      </c>
      <c r="AP3" s="201"/>
      <c r="AQ3" s="201"/>
      <c r="AR3" s="40" t="s">
        <v>4</v>
      </c>
      <c r="AX3" s="180"/>
      <c r="AY3" s="181"/>
      <c r="AZ3" s="181"/>
      <c r="BA3" s="181"/>
    </row>
    <row r="4" spans="1:53" x14ac:dyDescent="0.4">
      <c r="C4" s="180" t="s">
        <v>41</v>
      </c>
      <c r="D4" s="181" t="s">
        <v>44</v>
      </c>
      <c r="E4" s="181"/>
      <c r="F4" s="46"/>
      <c r="G4" s="46"/>
      <c r="H4" s="46"/>
      <c r="Z4" s="147" t="s">
        <v>5</v>
      </c>
      <c r="AA4" s="26" t="s">
        <v>3</v>
      </c>
      <c r="AB4" s="201">
        <v>0.1</v>
      </c>
      <c r="AC4" s="201"/>
      <c r="AD4" s="201"/>
      <c r="AE4" s="26" t="s">
        <v>4</v>
      </c>
      <c r="AF4" s="67" t="s">
        <v>27</v>
      </c>
      <c r="AG4" s="26"/>
      <c r="AH4" s="26"/>
      <c r="AI4" s="26"/>
      <c r="AJ4" s="26"/>
      <c r="AK4" s="26"/>
      <c r="AL4" s="26"/>
      <c r="AM4" s="149" t="s">
        <v>33</v>
      </c>
      <c r="AN4" s="26" t="s">
        <v>3</v>
      </c>
      <c r="AO4" s="201">
        <v>0.6</v>
      </c>
      <c r="AP4" s="201"/>
      <c r="AQ4" s="201"/>
      <c r="AR4" s="40" t="s">
        <v>4</v>
      </c>
      <c r="AX4" s="180"/>
      <c r="AY4" s="181"/>
      <c r="AZ4" s="181"/>
      <c r="BA4" s="181"/>
    </row>
    <row r="5" spans="1:53" x14ac:dyDescent="0.4">
      <c r="C5" s="180" t="s">
        <v>41</v>
      </c>
      <c r="D5" s="181" t="s">
        <v>66</v>
      </c>
      <c r="E5" s="181"/>
      <c r="F5" s="46"/>
      <c r="G5" s="187"/>
      <c r="H5" s="187"/>
      <c r="I5" s="2"/>
      <c r="J5" s="2"/>
      <c r="K5" s="2"/>
      <c r="L5" s="2"/>
      <c r="M5" s="2"/>
      <c r="N5" s="2"/>
      <c r="O5" s="2"/>
      <c r="Z5" s="147" t="s">
        <v>6</v>
      </c>
      <c r="AA5" s="26" t="s">
        <v>3</v>
      </c>
      <c r="AB5" s="201">
        <v>0.15</v>
      </c>
      <c r="AC5" s="201"/>
      <c r="AD5" s="201"/>
      <c r="AE5" s="26" t="s">
        <v>4</v>
      </c>
      <c r="AF5" s="67" t="s">
        <v>28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40"/>
      <c r="AX5" s="180"/>
      <c r="AY5" s="181"/>
      <c r="AZ5" s="181"/>
      <c r="BA5" s="181"/>
    </row>
    <row r="6" spans="1:53" x14ac:dyDescent="0.4">
      <c r="C6" s="180" t="s">
        <v>41</v>
      </c>
      <c r="D6" s="181" t="s">
        <v>67</v>
      </c>
      <c r="E6" s="181"/>
      <c r="F6" s="187"/>
      <c r="G6" s="187"/>
      <c r="H6" s="187"/>
      <c r="I6" s="2"/>
      <c r="J6" s="2"/>
      <c r="K6" s="2"/>
      <c r="L6" s="2"/>
      <c r="M6" s="2"/>
      <c r="N6" s="2"/>
      <c r="O6" s="2"/>
      <c r="Z6" s="150" t="s">
        <v>40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42"/>
      <c r="AX6" s="180"/>
      <c r="AY6" s="181"/>
      <c r="AZ6" s="181"/>
      <c r="BA6" s="181"/>
    </row>
    <row r="7" spans="1:53" x14ac:dyDescent="0.4">
      <c r="C7" s="180" t="s">
        <v>41</v>
      </c>
      <c r="D7" s="189" t="s">
        <v>73</v>
      </c>
      <c r="E7" s="181"/>
      <c r="F7" s="187"/>
      <c r="G7" s="187"/>
      <c r="H7" s="187"/>
      <c r="I7" s="2"/>
      <c r="J7" s="2"/>
      <c r="K7" s="2"/>
      <c r="L7" s="2"/>
      <c r="M7" s="2"/>
      <c r="N7" s="2"/>
      <c r="O7" s="2"/>
      <c r="AX7" s="180"/>
      <c r="AY7" s="181"/>
      <c r="AZ7" s="181"/>
      <c r="BA7" s="181"/>
    </row>
    <row r="8" spans="1:53" x14ac:dyDescent="0.4">
      <c r="C8" s="180"/>
      <c r="D8" s="189" t="s">
        <v>74</v>
      </c>
      <c r="E8" s="181"/>
      <c r="F8" s="46"/>
      <c r="G8" s="46"/>
      <c r="H8" s="46"/>
      <c r="I8" s="5"/>
      <c r="J8" s="6"/>
      <c r="K8" s="6"/>
      <c r="AF8" s="7"/>
      <c r="AG8" s="7"/>
      <c r="AH8" s="7"/>
      <c r="AX8" s="180"/>
      <c r="AY8" s="182"/>
      <c r="AZ8" s="181"/>
      <c r="BA8" s="181"/>
    </row>
    <row r="9" spans="1:53" x14ac:dyDescent="0.4">
      <c r="D9" s="181" t="s">
        <v>75</v>
      </c>
      <c r="E9" s="181"/>
      <c r="F9" s="46"/>
      <c r="G9" s="46"/>
      <c r="H9" s="46"/>
      <c r="I9" s="5"/>
      <c r="J9" s="6"/>
      <c r="K9" s="6"/>
      <c r="AF9" s="7"/>
      <c r="AG9" s="7"/>
      <c r="AH9" s="7"/>
      <c r="AX9" s="180"/>
      <c r="AY9" s="183"/>
      <c r="AZ9" s="181"/>
      <c r="BA9" s="181"/>
    </row>
    <row r="10" spans="1:53" x14ac:dyDescent="0.4">
      <c r="C10" s="180" t="s">
        <v>41</v>
      </c>
      <c r="D10" s="189" t="s">
        <v>72</v>
      </c>
      <c r="E10" s="181"/>
      <c r="F10" s="46"/>
      <c r="G10" s="46"/>
      <c r="H10" s="46"/>
      <c r="I10" s="178"/>
      <c r="J10" s="179"/>
      <c r="K10" s="179"/>
      <c r="AF10" s="7"/>
      <c r="AG10" s="7"/>
      <c r="AH10" s="7"/>
      <c r="AX10" s="180"/>
      <c r="AY10" s="183"/>
      <c r="AZ10" s="181"/>
      <c r="BA10" s="181"/>
    </row>
    <row r="11" spans="1:53" ht="19.5" thickBot="1" x14ac:dyDescent="0.45">
      <c r="C11" s="180"/>
      <c r="D11" s="190" t="s">
        <v>79</v>
      </c>
      <c r="E11" s="181"/>
      <c r="F11" s="46"/>
      <c r="G11" s="46"/>
      <c r="H11" s="46"/>
      <c r="I11" s="178"/>
      <c r="J11" s="179"/>
      <c r="K11" s="179"/>
      <c r="AF11" s="7"/>
      <c r="AG11" s="7"/>
      <c r="AH11" s="7"/>
      <c r="AX11" s="180"/>
      <c r="AY11" s="183"/>
      <c r="AZ11" s="181"/>
      <c r="BA11" s="181"/>
    </row>
    <row r="12" spans="1:53" ht="19.5" thickTop="1" x14ac:dyDescent="0.4">
      <c r="C12" s="180" t="s">
        <v>41</v>
      </c>
      <c r="D12" s="188" t="s">
        <v>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AU12" s="8" t="s">
        <v>11</v>
      </c>
      <c r="AV12" s="9"/>
    </row>
    <row r="13" spans="1:53" x14ac:dyDescent="0.4">
      <c r="C13" s="219" t="s">
        <v>31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46"/>
      <c r="S13" s="46"/>
      <c r="T13" s="46"/>
      <c r="Z13" s="99"/>
      <c r="AA13" s="99"/>
      <c r="AB13" s="219" t="s">
        <v>31</v>
      </c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99"/>
      <c r="AN13" s="99"/>
      <c r="AO13" s="99"/>
      <c r="AP13" s="99"/>
      <c r="AQ13" s="99"/>
      <c r="AR13" s="99"/>
      <c r="AU13" s="10">
        <f>ROUND(AF19+AD19+AI19+AP24+AP25+AP24+AP25,3)</f>
        <v>2.2999999999999998</v>
      </c>
      <c r="AV13" s="11"/>
    </row>
    <row r="14" spans="1:53" x14ac:dyDescent="0.4">
      <c r="C14" s="46"/>
      <c r="E14" s="236" t="s">
        <v>57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47"/>
      <c r="Q14" s="46"/>
      <c r="R14" s="46"/>
      <c r="S14" s="46"/>
      <c r="T14" s="46"/>
      <c r="Z14" s="99"/>
      <c r="AA14" s="99"/>
      <c r="AB14" s="218">
        <f>IF(AO3="","",IF(AU13&lt;3,3,AD19+AF19+AI19+(AP24+AP25)*2))</f>
        <v>3</v>
      </c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99"/>
      <c r="AN14" s="99"/>
      <c r="AO14" s="99"/>
      <c r="AP14" s="99"/>
      <c r="AQ14" s="99"/>
      <c r="AR14" s="99"/>
      <c r="AU14" s="12"/>
      <c r="AV14" s="11"/>
    </row>
    <row r="15" spans="1:53" ht="3.75" customHeight="1" x14ac:dyDescent="0.4">
      <c r="C15" s="46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3"/>
      <c r="Q15" s="46"/>
      <c r="R15" s="46"/>
      <c r="S15" s="46"/>
      <c r="T15" s="46"/>
      <c r="Z15" s="99"/>
      <c r="AA15" s="99"/>
      <c r="AB15" s="96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99"/>
      <c r="AN15" s="99"/>
      <c r="AO15" s="99"/>
      <c r="AP15" s="99"/>
      <c r="AQ15" s="99"/>
      <c r="AR15" s="99"/>
      <c r="AU15" s="12"/>
      <c r="AV15" s="11"/>
    </row>
    <row r="16" spans="1:53" ht="5.25" customHeight="1" x14ac:dyDescent="0.4">
      <c r="C16" s="46"/>
      <c r="D16" s="13"/>
      <c r="E16" s="220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13"/>
      <c r="Q16" s="46"/>
      <c r="R16" s="46"/>
      <c r="S16" s="46"/>
      <c r="T16" s="46"/>
      <c r="Z16" s="99"/>
      <c r="AA16" s="99"/>
      <c r="AB16" s="215"/>
      <c r="AC16" s="216"/>
      <c r="AD16" s="216"/>
      <c r="AE16" s="216"/>
      <c r="AF16" s="216"/>
      <c r="AG16" s="216"/>
      <c r="AH16" s="216"/>
      <c r="AI16" s="216"/>
      <c r="AJ16" s="216"/>
      <c r="AK16" s="216"/>
      <c r="AL16" s="217"/>
      <c r="AM16" s="99"/>
      <c r="AN16" s="99"/>
      <c r="AO16" s="99"/>
      <c r="AP16" s="99"/>
      <c r="AQ16" s="99"/>
      <c r="AR16" s="99"/>
      <c r="AU16" s="12"/>
      <c r="AV16" s="11"/>
    </row>
    <row r="17" spans="1:48" ht="19.5" thickBot="1" x14ac:dyDescent="0.45">
      <c r="C17" s="46"/>
      <c r="D17" s="47"/>
      <c r="E17" s="235" t="s">
        <v>13</v>
      </c>
      <c r="F17" s="230"/>
      <c r="G17" s="233" t="s">
        <v>58</v>
      </c>
      <c r="H17" s="233"/>
      <c r="I17" s="233"/>
      <c r="J17" s="233"/>
      <c r="K17" s="233"/>
      <c r="L17" s="233"/>
      <c r="M17" s="233"/>
      <c r="N17" s="230" t="s">
        <v>12</v>
      </c>
      <c r="O17" s="231"/>
      <c r="P17" s="47"/>
      <c r="Q17" s="46"/>
      <c r="R17" s="46"/>
      <c r="S17" s="46"/>
      <c r="T17" s="46"/>
      <c r="Z17" s="99"/>
      <c r="AA17" s="138"/>
      <c r="AB17" s="214">
        <f>IF(AO3="","",IF(AU13&gt;3,AP24+AP25,(3-AD17)/2))</f>
        <v>0.59999999999999987</v>
      </c>
      <c r="AC17" s="205"/>
      <c r="AD17" s="212">
        <f>IF(AO3="","",AD19+AF19+AI19)</f>
        <v>1.8000000000000003</v>
      </c>
      <c r="AE17" s="212"/>
      <c r="AF17" s="212"/>
      <c r="AG17" s="212"/>
      <c r="AH17" s="212"/>
      <c r="AI17" s="212"/>
      <c r="AJ17" s="212"/>
      <c r="AK17" s="205">
        <f>IF(AO3="","",IF(AU13&gt;3,AP24+AP25,(3-AD17)/2))</f>
        <v>0.59999999999999987</v>
      </c>
      <c r="AL17" s="206"/>
      <c r="AM17" s="138"/>
      <c r="AN17" s="99"/>
      <c r="AO17" s="99"/>
      <c r="AP17" s="99"/>
      <c r="AQ17" s="99"/>
      <c r="AR17" s="99"/>
      <c r="AU17" s="17">
        <f>IF(AO3="","",ROUND(AO3*0.3,3))</f>
        <v>0.6</v>
      </c>
      <c r="AV17" s="18">
        <f>IF(AO3="","",ROUND(AO3*0.3,3))</f>
        <v>0.6</v>
      </c>
    </row>
    <row r="18" spans="1:48" ht="3.75" customHeight="1" thickTop="1" x14ac:dyDescent="0.4">
      <c r="C18" s="46"/>
      <c r="D18" s="13"/>
      <c r="E18" s="19"/>
      <c r="F18" s="20"/>
      <c r="G18" s="19"/>
      <c r="H18" s="20"/>
      <c r="I18" s="20"/>
      <c r="J18" s="20"/>
      <c r="K18" s="20"/>
      <c r="L18" s="20"/>
      <c r="M18" s="21"/>
      <c r="N18" s="20"/>
      <c r="O18" s="21"/>
      <c r="P18" s="13"/>
      <c r="Q18" s="46"/>
      <c r="R18" s="46"/>
      <c r="S18" s="46"/>
      <c r="T18" s="46"/>
      <c r="Z18" s="99"/>
      <c r="AA18" s="99"/>
      <c r="AB18" s="223"/>
      <c r="AC18" s="208"/>
      <c r="AD18" s="209"/>
      <c r="AE18" s="210"/>
      <c r="AF18" s="210"/>
      <c r="AG18" s="210"/>
      <c r="AH18" s="210"/>
      <c r="AI18" s="210"/>
      <c r="AJ18" s="211"/>
      <c r="AK18" s="207"/>
      <c r="AL18" s="208"/>
      <c r="AM18" s="99"/>
      <c r="AN18" s="99"/>
      <c r="AO18" s="99"/>
      <c r="AP18" s="99"/>
      <c r="AQ18" s="99"/>
      <c r="AR18" s="99"/>
    </row>
    <row r="19" spans="1:48" ht="18.75" customHeight="1" x14ac:dyDescent="0.4">
      <c r="C19" s="46"/>
      <c r="D19" s="13"/>
      <c r="E19" s="226"/>
      <c r="F19" s="227"/>
      <c r="G19" s="226" t="s">
        <v>39</v>
      </c>
      <c r="H19" s="227"/>
      <c r="I19" s="221" t="s">
        <v>10</v>
      </c>
      <c r="J19" s="221"/>
      <c r="K19" s="221"/>
      <c r="L19" s="227" t="s">
        <v>39</v>
      </c>
      <c r="M19" s="232"/>
      <c r="N19" s="227"/>
      <c r="O19" s="232"/>
      <c r="P19" s="13"/>
      <c r="Q19" s="46"/>
      <c r="R19" s="46"/>
      <c r="S19" s="46"/>
      <c r="T19" s="46"/>
      <c r="Z19" s="99"/>
      <c r="AA19" s="99"/>
      <c r="AB19" s="214"/>
      <c r="AC19" s="206"/>
      <c r="AD19" s="214">
        <f>IF(AO3="","",CEILING(ROUNDDOWN(AV17,3),0.05))</f>
        <v>0.60000000000000009</v>
      </c>
      <c r="AE19" s="205"/>
      <c r="AF19" s="205">
        <f>IF(AO4="","",AO4)</f>
        <v>0.6</v>
      </c>
      <c r="AG19" s="205"/>
      <c r="AH19" s="205"/>
      <c r="AI19" s="205">
        <f>IF(AO3="","",CEILING(ROUNDDOWN(AV17,3),0.05))</f>
        <v>0.60000000000000009</v>
      </c>
      <c r="AJ19" s="206"/>
      <c r="AK19" s="205"/>
      <c r="AL19" s="206"/>
      <c r="AM19" s="99"/>
      <c r="AN19" s="99"/>
      <c r="AO19" s="99"/>
      <c r="AP19" s="99"/>
      <c r="AQ19" s="99"/>
      <c r="AR19" s="99"/>
    </row>
    <row r="20" spans="1:48" ht="3.75" customHeight="1" x14ac:dyDescent="0.4">
      <c r="C20" s="46"/>
      <c r="D20" s="48"/>
      <c r="E20" s="234"/>
      <c r="F20" s="197"/>
      <c r="G20" s="49"/>
      <c r="H20" s="50"/>
      <c r="I20" s="51"/>
      <c r="J20" s="51"/>
      <c r="K20" s="51"/>
      <c r="L20" s="49"/>
      <c r="M20" s="50"/>
      <c r="N20" s="234"/>
      <c r="O20" s="197"/>
      <c r="P20" s="48"/>
      <c r="Q20" s="46"/>
      <c r="R20" s="46"/>
      <c r="S20" s="46"/>
      <c r="T20" s="46"/>
      <c r="Z20" s="99"/>
      <c r="AA20" s="99"/>
      <c r="AB20" s="52"/>
      <c r="AC20" s="55"/>
      <c r="AD20" s="139"/>
      <c r="AE20" s="140"/>
      <c r="AF20" s="139"/>
      <c r="AG20" s="140"/>
      <c r="AH20" s="141"/>
      <c r="AI20" s="140"/>
      <c r="AJ20" s="141"/>
      <c r="AK20" s="52"/>
      <c r="AL20" s="55"/>
      <c r="AM20" s="99"/>
      <c r="AN20" s="99"/>
      <c r="AO20" s="99"/>
      <c r="AP20" s="99"/>
      <c r="AQ20" s="99"/>
      <c r="AR20" s="99"/>
    </row>
    <row r="21" spans="1:48" ht="13.5" customHeight="1" x14ac:dyDescent="0.4">
      <c r="C21" s="46"/>
      <c r="D21" s="48"/>
      <c r="E21" s="52"/>
      <c r="F21" s="53"/>
      <c r="G21" s="224" t="s">
        <v>37</v>
      </c>
      <c r="H21" s="225"/>
      <c r="I21" s="54"/>
      <c r="J21" s="54"/>
      <c r="K21" s="54"/>
      <c r="L21" s="224" t="s">
        <v>37</v>
      </c>
      <c r="M21" s="225"/>
      <c r="N21" s="53"/>
      <c r="O21" s="55"/>
      <c r="P21" s="48"/>
      <c r="Q21" s="46"/>
      <c r="R21" s="46"/>
      <c r="S21" s="46"/>
      <c r="T21" s="46"/>
      <c r="Z21" s="99"/>
      <c r="AA21" s="99"/>
      <c r="AB21" s="214"/>
      <c r="AC21" s="205"/>
      <c r="AD21" s="248"/>
      <c r="AE21" s="249"/>
      <c r="AF21" s="251"/>
      <c r="AG21" s="251"/>
      <c r="AH21" s="251"/>
      <c r="AI21" s="250"/>
      <c r="AJ21" s="251"/>
      <c r="AK21" s="205"/>
      <c r="AL21" s="206"/>
      <c r="AM21" s="99"/>
      <c r="AN21" s="99"/>
      <c r="AO21" s="99"/>
      <c r="AP21" s="99"/>
      <c r="AQ21" s="99"/>
      <c r="AR21" s="99"/>
    </row>
    <row r="22" spans="1:48" ht="5.25" customHeight="1" x14ac:dyDescent="0.4">
      <c r="B22" s="23"/>
      <c r="C22" s="56"/>
      <c r="D22" s="46"/>
      <c r="E22" s="57"/>
      <c r="F22" s="57"/>
      <c r="G22" s="58"/>
      <c r="H22" s="58"/>
      <c r="I22" s="57"/>
      <c r="J22" s="57"/>
      <c r="K22" s="57"/>
      <c r="L22" s="57"/>
      <c r="M22" s="57"/>
      <c r="N22" s="57"/>
      <c r="O22" s="57"/>
      <c r="P22" s="46"/>
      <c r="Q22" s="46"/>
      <c r="R22" s="46"/>
      <c r="S22" s="46"/>
      <c r="T22" s="46"/>
      <c r="Y22" s="23"/>
      <c r="Z22" s="56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</row>
    <row r="23" spans="1:48" ht="18.75" customHeight="1" x14ac:dyDescent="0.4">
      <c r="A23" s="25"/>
      <c r="B23" s="26"/>
      <c r="C23" s="228" t="s">
        <v>1</v>
      </c>
      <c r="D23" s="46"/>
      <c r="E23" s="245"/>
      <c r="F23" s="246"/>
      <c r="G23" s="244" t="s">
        <v>55</v>
      </c>
      <c r="H23" s="244"/>
      <c r="I23" s="244"/>
      <c r="J23" s="244"/>
      <c r="K23" s="244"/>
      <c r="L23" s="244"/>
      <c r="M23" s="244"/>
      <c r="N23" s="246"/>
      <c r="O23" s="247"/>
      <c r="P23" s="46"/>
      <c r="Q23" s="59"/>
      <c r="R23" s="83"/>
      <c r="S23" s="46" t="s">
        <v>8</v>
      </c>
      <c r="T23" s="46"/>
      <c r="X23" s="27"/>
      <c r="Y23" s="26"/>
      <c r="Z23" s="142"/>
      <c r="AA23" s="60"/>
      <c r="AB23" s="245"/>
      <c r="AC23" s="246"/>
      <c r="AD23" s="244" t="s">
        <v>55</v>
      </c>
      <c r="AE23" s="244"/>
      <c r="AF23" s="244"/>
      <c r="AG23" s="244"/>
      <c r="AH23" s="244"/>
      <c r="AI23" s="244"/>
      <c r="AJ23" s="244"/>
      <c r="AK23" s="246"/>
      <c r="AL23" s="247"/>
      <c r="AM23" s="99"/>
      <c r="AN23" s="59"/>
      <c r="AO23" s="83"/>
      <c r="AP23" s="213">
        <f>IF(AB3="","",AB3)</f>
        <v>0.05</v>
      </c>
      <c r="AQ23" s="213"/>
      <c r="AR23" s="213"/>
    </row>
    <row r="24" spans="1:48" ht="18.75" customHeight="1" x14ac:dyDescent="0.4">
      <c r="A24" s="25"/>
      <c r="B24" s="26"/>
      <c r="C24" s="229"/>
      <c r="D24" s="46"/>
      <c r="E24" s="46"/>
      <c r="F24" s="46"/>
      <c r="G24" s="202" t="str">
        <f>IF(AP24=0,"なし","上層路盤（RM-30）")</f>
        <v>上層路盤（RM-30）</v>
      </c>
      <c r="H24" s="203"/>
      <c r="I24" s="203"/>
      <c r="J24" s="203"/>
      <c r="K24" s="203"/>
      <c r="L24" s="203"/>
      <c r="M24" s="204"/>
      <c r="N24" s="46"/>
      <c r="O24" s="60"/>
      <c r="P24" s="56"/>
      <c r="Q24" s="59"/>
      <c r="R24" s="83"/>
      <c r="S24" s="46" t="s">
        <v>7</v>
      </c>
      <c r="T24" s="46"/>
      <c r="X24" s="27"/>
      <c r="Y24" s="26"/>
      <c r="Z24" s="143"/>
      <c r="AA24" s="60"/>
      <c r="AB24" s="99"/>
      <c r="AC24" s="99"/>
      <c r="AD24" s="202" t="str">
        <f>IF(AP24=0,"なし","上層路盤（RM-30）")</f>
        <v>上層路盤（RM-30）</v>
      </c>
      <c r="AE24" s="203"/>
      <c r="AF24" s="203"/>
      <c r="AG24" s="203"/>
      <c r="AH24" s="203"/>
      <c r="AI24" s="203"/>
      <c r="AJ24" s="204"/>
      <c r="AK24" s="99"/>
      <c r="AL24" s="60"/>
      <c r="AM24" s="56"/>
      <c r="AN24" s="59"/>
      <c r="AO24" s="83"/>
      <c r="AP24" s="213">
        <f>IF(AB4="","",AB4)</f>
        <v>0.1</v>
      </c>
      <c r="AQ24" s="213"/>
      <c r="AR24" s="213"/>
    </row>
    <row r="25" spans="1:48" ht="18.75" customHeight="1" x14ac:dyDescent="0.4">
      <c r="A25" s="25"/>
      <c r="B25" s="26"/>
      <c r="C25" s="229"/>
      <c r="D25" s="46"/>
      <c r="E25" s="46"/>
      <c r="F25" s="46"/>
      <c r="G25" s="202" t="str">
        <f>IF(AP25=0,"なし","下層路盤（RC-40）")</f>
        <v>下層路盤（RC-40）</v>
      </c>
      <c r="H25" s="203"/>
      <c r="I25" s="203"/>
      <c r="J25" s="203"/>
      <c r="K25" s="203"/>
      <c r="L25" s="203"/>
      <c r="M25" s="204"/>
      <c r="N25" s="46"/>
      <c r="O25" s="60"/>
      <c r="P25" s="60"/>
      <c r="Q25" s="59"/>
      <c r="R25" s="83"/>
      <c r="S25" s="46" t="s">
        <v>50</v>
      </c>
      <c r="T25" s="46"/>
      <c r="X25" s="27"/>
      <c r="Y25" s="26"/>
      <c r="Z25" s="143"/>
      <c r="AA25" s="60"/>
      <c r="AB25" s="99"/>
      <c r="AC25" s="99"/>
      <c r="AD25" s="202" t="str">
        <f>IF(AP25=0,"なし","下層路盤（RC-40）")</f>
        <v>下層路盤（RC-40）</v>
      </c>
      <c r="AE25" s="203"/>
      <c r="AF25" s="203"/>
      <c r="AG25" s="203"/>
      <c r="AH25" s="203"/>
      <c r="AI25" s="203"/>
      <c r="AJ25" s="204"/>
      <c r="AK25" s="99"/>
      <c r="AL25" s="60"/>
      <c r="AM25" s="60"/>
      <c r="AN25" s="59"/>
      <c r="AO25" s="83"/>
      <c r="AP25" s="213">
        <f>IF(AB5="","",AB5)</f>
        <v>0.15</v>
      </c>
      <c r="AQ25" s="213"/>
      <c r="AR25" s="213"/>
    </row>
    <row r="26" spans="1:48" ht="18.75" customHeight="1" x14ac:dyDescent="0.4">
      <c r="A26" s="25"/>
      <c r="B26" s="26"/>
      <c r="C26" s="229"/>
      <c r="D26" s="46"/>
      <c r="E26" s="46"/>
      <c r="F26" s="46"/>
      <c r="G26" s="46"/>
      <c r="H26" s="46"/>
      <c r="I26" s="238" t="s">
        <v>48</v>
      </c>
      <c r="J26" s="239"/>
      <c r="K26" s="240"/>
      <c r="L26" s="46"/>
      <c r="M26" s="46"/>
      <c r="N26" s="46"/>
      <c r="O26" s="61"/>
      <c r="P26" s="61"/>
      <c r="Q26" s="60"/>
      <c r="R26" s="46"/>
      <c r="S26" s="46"/>
      <c r="T26" s="46"/>
      <c r="X26" s="27"/>
      <c r="Y26" s="26"/>
      <c r="Z26" s="237">
        <f>IF(AO3="","",AO3)</f>
        <v>2</v>
      </c>
      <c r="AA26" s="60"/>
      <c r="AB26" s="99"/>
      <c r="AC26" s="99"/>
      <c r="AD26" s="99"/>
      <c r="AE26" s="99"/>
      <c r="AF26" s="238" t="s">
        <v>48</v>
      </c>
      <c r="AG26" s="239"/>
      <c r="AH26" s="240"/>
      <c r="AI26" s="99"/>
      <c r="AJ26" s="99"/>
      <c r="AK26" s="99"/>
      <c r="AL26" s="61"/>
      <c r="AM26" s="61"/>
      <c r="AN26" s="61"/>
      <c r="AO26" s="61"/>
      <c r="AP26" s="99"/>
      <c r="AQ26" s="99"/>
      <c r="AR26" s="99"/>
    </row>
    <row r="27" spans="1:48" ht="18.75" customHeight="1" x14ac:dyDescent="0.4">
      <c r="A27" s="25"/>
      <c r="B27" s="26"/>
      <c r="C27" s="229"/>
      <c r="D27" s="46"/>
      <c r="E27" s="46"/>
      <c r="F27" s="46"/>
      <c r="G27" s="46"/>
      <c r="H27" s="46"/>
      <c r="I27" s="241"/>
      <c r="J27" s="242"/>
      <c r="K27" s="243"/>
      <c r="L27" s="46"/>
      <c r="M27" s="46"/>
      <c r="N27" s="46"/>
      <c r="O27" s="46"/>
      <c r="P27" s="46"/>
      <c r="Q27" s="46"/>
      <c r="R27" s="46"/>
      <c r="S27" s="46"/>
      <c r="T27" s="46"/>
      <c r="X27" s="27"/>
      <c r="Y27" s="26"/>
      <c r="Z27" s="237"/>
      <c r="AA27" s="170"/>
      <c r="AB27" s="170"/>
      <c r="AC27" s="99"/>
      <c r="AD27" s="99"/>
      <c r="AE27" s="99"/>
      <c r="AF27" s="241"/>
      <c r="AG27" s="242"/>
      <c r="AH27" s="243"/>
      <c r="AI27" s="99"/>
      <c r="AJ27" s="99"/>
      <c r="AK27" s="99"/>
      <c r="AL27" s="99"/>
      <c r="AM27" s="99"/>
      <c r="AN27" s="99"/>
      <c r="AO27" s="99"/>
      <c r="AP27" s="99"/>
      <c r="AQ27" s="99"/>
      <c r="AR27" s="99"/>
    </row>
    <row r="28" spans="1:48" ht="18.75" customHeight="1" x14ac:dyDescent="0.4">
      <c r="A28" s="25"/>
      <c r="B28" s="26"/>
      <c r="C28" s="229"/>
      <c r="D28" s="46"/>
      <c r="E28" s="46"/>
      <c r="F28" s="46"/>
      <c r="G28" s="46"/>
      <c r="H28" s="46"/>
      <c r="I28" s="241"/>
      <c r="J28" s="242"/>
      <c r="K28" s="243"/>
      <c r="L28" s="46"/>
      <c r="M28" s="46"/>
      <c r="N28" s="46"/>
      <c r="O28" s="46"/>
      <c r="P28" s="46"/>
      <c r="Q28" s="46"/>
      <c r="R28" s="46"/>
      <c r="S28" s="46"/>
      <c r="T28" s="46"/>
      <c r="X28" s="27"/>
      <c r="Y28" s="26"/>
      <c r="Z28" s="237"/>
      <c r="AA28" s="60"/>
      <c r="AB28" s="99"/>
      <c r="AC28" s="99"/>
      <c r="AD28" s="99"/>
      <c r="AE28" s="99"/>
      <c r="AF28" s="241"/>
      <c r="AG28" s="242"/>
      <c r="AH28" s="243"/>
      <c r="AI28" s="99"/>
      <c r="AJ28" s="99"/>
      <c r="AK28" s="99"/>
      <c r="AL28" s="99"/>
      <c r="AM28" s="99"/>
      <c r="AN28" s="99"/>
      <c r="AO28" s="99"/>
      <c r="AP28" s="99"/>
      <c r="AQ28" s="99"/>
      <c r="AR28" s="99"/>
    </row>
    <row r="29" spans="1:48" ht="18.75" customHeight="1" thickBot="1" x14ac:dyDescent="0.45">
      <c r="A29" s="25"/>
      <c r="B29" s="26"/>
      <c r="C29" s="229"/>
      <c r="D29" s="46"/>
      <c r="E29" s="46"/>
      <c r="F29" s="46"/>
      <c r="G29" s="46"/>
      <c r="H29" s="46"/>
      <c r="I29" s="171"/>
      <c r="J29" s="174"/>
      <c r="K29" s="173"/>
      <c r="L29" s="46"/>
      <c r="M29" s="46"/>
      <c r="N29" s="46"/>
      <c r="O29" s="46"/>
      <c r="P29" s="46"/>
      <c r="Q29" s="46"/>
      <c r="R29" s="46"/>
      <c r="S29" s="46"/>
      <c r="T29" s="46"/>
      <c r="X29" s="27"/>
      <c r="Y29" s="26"/>
      <c r="Z29" s="143"/>
      <c r="AA29" s="60"/>
      <c r="AB29" s="99"/>
      <c r="AC29" s="99"/>
      <c r="AD29" s="99"/>
      <c r="AE29" s="99"/>
      <c r="AF29" s="171"/>
      <c r="AG29" s="174"/>
      <c r="AH29" s="173"/>
      <c r="AI29" s="99"/>
      <c r="AJ29" s="99"/>
      <c r="AK29" s="99"/>
      <c r="AL29" s="99"/>
      <c r="AM29" s="99"/>
      <c r="AN29" s="99"/>
      <c r="AO29" s="99"/>
      <c r="AP29" s="99"/>
      <c r="AQ29" s="99"/>
      <c r="AR29" s="99"/>
    </row>
    <row r="30" spans="1:48" ht="18.75" customHeight="1" x14ac:dyDescent="0.4">
      <c r="A30" s="25"/>
      <c r="B30" s="26"/>
      <c r="C30" s="229"/>
      <c r="D30" s="46"/>
      <c r="E30" s="46"/>
      <c r="F30" s="46"/>
      <c r="G30" s="46"/>
      <c r="H30" s="46"/>
      <c r="I30" s="171"/>
      <c r="J30" s="172"/>
      <c r="K30" s="173"/>
      <c r="L30" s="46"/>
      <c r="M30" s="46"/>
      <c r="N30" s="46"/>
      <c r="O30" s="46"/>
      <c r="P30" s="46"/>
      <c r="Q30" s="46"/>
      <c r="R30" s="46"/>
      <c r="S30" s="46"/>
      <c r="T30" s="46"/>
      <c r="X30" s="27"/>
      <c r="Y30" s="26"/>
      <c r="Z30" s="143"/>
      <c r="AA30" s="60"/>
      <c r="AB30" s="99"/>
      <c r="AC30" s="99"/>
      <c r="AD30" s="99"/>
      <c r="AE30" s="99"/>
      <c r="AF30" s="171"/>
      <c r="AG30" s="172"/>
      <c r="AH30" s="173"/>
      <c r="AI30" s="99"/>
      <c r="AJ30" s="99"/>
      <c r="AK30" s="99"/>
      <c r="AL30" s="99"/>
      <c r="AM30" s="99"/>
      <c r="AN30" s="99"/>
      <c r="AO30" s="99"/>
      <c r="AP30" s="99"/>
      <c r="AQ30" s="99"/>
      <c r="AR30" s="99"/>
    </row>
    <row r="31" spans="1:48" ht="19.5" customHeight="1" x14ac:dyDescent="0.4">
      <c r="A31" s="25"/>
      <c r="B31" s="23"/>
      <c r="C31" s="62"/>
      <c r="D31" s="56"/>
      <c r="E31" s="56"/>
      <c r="F31" s="56"/>
      <c r="G31" s="56"/>
      <c r="H31" s="46"/>
      <c r="I31" s="63"/>
      <c r="J31" s="64" t="s">
        <v>14</v>
      </c>
      <c r="K31" s="65"/>
      <c r="L31" s="46"/>
      <c r="M31" s="46"/>
      <c r="N31" s="46"/>
      <c r="O31" s="46"/>
      <c r="P31" s="46"/>
      <c r="Q31" s="46"/>
      <c r="R31" s="46"/>
      <c r="S31" s="46"/>
      <c r="T31" s="46"/>
      <c r="X31" s="27"/>
      <c r="Y31" s="29"/>
      <c r="Z31" s="144"/>
      <c r="AA31" s="56"/>
      <c r="AB31" s="56"/>
      <c r="AC31" s="56"/>
      <c r="AD31" s="56"/>
      <c r="AE31" s="99"/>
      <c r="AF31" s="63"/>
      <c r="AG31" s="64" t="s">
        <v>14</v>
      </c>
      <c r="AH31" s="65"/>
      <c r="AI31" s="99"/>
      <c r="AJ31" s="99"/>
      <c r="AK31" s="99"/>
      <c r="AL31" s="99"/>
      <c r="AM31" s="99"/>
      <c r="AN31" s="99"/>
      <c r="AO31" s="99"/>
      <c r="AP31" s="99"/>
      <c r="AQ31" s="99"/>
      <c r="AR31" s="99"/>
    </row>
    <row r="32" spans="1:48" ht="5.25" customHeight="1" x14ac:dyDescent="0.4">
      <c r="A32" s="25"/>
      <c r="B32" s="28"/>
      <c r="C32" s="66"/>
      <c r="D32" s="61"/>
      <c r="E32" s="61"/>
      <c r="F32" s="61"/>
      <c r="G32" s="6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X32" s="27"/>
      <c r="Y32" s="26"/>
      <c r="Z32" s="145"/>
      <c r="AA32" s="60"/>
      <c r="AB32" s="60"/>
      <c r="AC32" s="60"/>
      <c r="AD32" s="60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</row>
    <row r="33" spans="1:48" x14ac:dyDescent="0.4">
      <c r="A33" s="25"/>
      <c r="B33" s="26"/>
      <c r="C33" s="67"/>
      <c r="D33" s="60"/>
      <c r="E33" s="60"/>
      <c r="F33" s="60"/>
      <c r="G33" s="60"/>
      <c r="H33" s="46"/>
      <c r="I33" s="223" t="s">
        <v>65</v>
      </c>
      <c r="J33" s="207"/>
      <c r="K33" s="208"/>
      <c r="L33" s="46"/>
      <c r="M33" s="46"/>
      <c r="N33" s="46"/>
      <c r="O33" s="46"/>
      <c r="P33" s="46"/>
      <c r="Q33" s="46"/>
      <c r="R33" s="46"/>
      <c r="S33" s="46"/>
      <c r="T33" s="46"/>
      <c r="X33" s="27"/>
      <c r="Y33" s="26"/>
      <c r="Z33" s="145"/>
      <c r="AA33" s="60"/>
      <c r="AB33" s="60"/>
      <c r="AC33" s="60"/>
      <c r="AD33" s="60"/>
      <c r="AE33" s="99"/>
      <c r="AF33" s="209">
        <f>IF(AO4="","",AO4)</f>
        <v>0.6</v>
      </c>
      <c r="AG33" s="210"/>
      <c r="AH33" s="211"/>
      <c r="AI33" s="99"/>
      <c r="AJ33" s="99"/>
      <c r="AK33" s="99"/>
      <c r="AL33" s="99"/>
      <c r="AM33" s="99"/>
      <c r="AN33" s="99"/>
      <c r="AO33" s="99"/>
      <c r="AP33" s="99"/>
      <c r="AQ33" s="99"/>
      <c r="AR33" s="99"/>
    </row>
    <row r="34" spans="1:48" ht="5.25" customHeight="1" x14ac:dyDescent="0.4">
      <c r="B34" s="26"/>
      <c r="C34" s="26"/>
      <c r="D34" s="26"/>
      <c r="E34" s="26"/>
      <c r="F34" s="26"/>
      <c r="G34" s="26"/>
      <c r="I34" s="30"/>
      <c r="J34" s="28"/>
      <c r="K34" s="31"/>
      <c r="Z34" s="26"/>
      <c r="AA34" s="26"/>
      <c r="AB34" s="26"/>
      <c r="AC34" s="26"/>
      <c r="AD34" s="26"/>
      <c r="AF34" s="32"/>
      <c r="AG34" s="26"/>
      <c r="AH34" s="33"/>
    </row>
    <row r="35" spans="1:48" ht="24" x14ac:dyDescent="0.4">
      <c r="A35" s="68" t="s">
        <v>70</v>
      </c>
      <c r="AM35" s="24"/>
    </row>
    <row r="36" spans="1:48" ht="24" x14ac:dyDescent="0.4">
      <c r="A36" s="68" t="s">
        <v>46</v>
      </c>
      <c r="AA36" s="146"/>
      <c r="AB36" s="45" t="s">
        <v>21</v>
      </c>
      <c r="AC36" s="45"/>
      <c r="AD36" s="45"/>
      <c r="AE36" s="45"/>
      <c r="AF36" s="45"/>
      <c r="AG36" s="45"/>
      <c r="AH36" s="45"/>
      <c r="AI36" s="45"/>
      <c r="AJ36" s="45"/>
      <c r="AK36" s="45" t="s">
        <v>19</v>
      </c>
      <c r="AL36" s="45"/>
      <c r="AN36" s="45"/>
      <c r="AO36" s="45"/>
      <c r="AP36" s="45"/>
      <c r="AQ36" s="45"/>
      <c r="AR36" s="39"/>
    </row>
    <row r="37" spans="1:48" x14ac:dyDescent="0.4">
      <c r="C37" s="1" t="s">
        <v>0</v>
      </c>
      <c r="N37" s="3"/>
      <c r="P37" s="34"/>
      <c r="AA37" s="44"/>
      <c r="AB37" s="151"/>
      <c r="AC37" s="151"/>
      <c r="AD37" s="149" t="s">
        <v>34</v>
      </c>
      <c r="AE37" s="26" t="s">
        <v>3</v>
      </c>
      <c r="AF37" s="265">
        <v>7.42</v>
      </c>
      <c r="AG37" s="265"/>
      <c r="AH37" s="265"/>
      <c r="AI37" s="26" t="s">
        <v>4</v>
      </c>
      <c r="AJ37" s="26"/>
      <c r="AK37" s="151"/>
      <c r="AL37" s="151"/>
      <c r="AM37" s="149" t="s">
        <v>36</v>
      </c>
      <c r="AN37" s="26" t="s">
        <v>3</v>
      </c>
      <c r="AO37" s="265">
        <v>1.5</v>
      </c>
      <c r="AP37" s="265"/>
      <c r="AQ37" s="265"/>
      <c r="AR37" s="40" t="s">
        <v>4</v>
      </c>
    </row>
    <row r="38" spans="1:48" x14ac:dyDescent="0.4">
      <c r="C38" s="180" t="s">
        <v>41</v>
      </c>
      <c r="D38" s="191" t="s">
        <v>44</v>
      </c>
      <c r="AA38" s="44"/>
      <c r="AB38" s="26"/>
      <c r="AC38" s="26"/>
      <c r="AD38" s="149" t="s">
        <v>35</v>
      </c>
      <c r="AE38" s="26" t="s">
        <v>3</v>
      </c>
      <c r="AF38" s="265">
        <v>3.23</v>
      </c>
      <c r="AG38" s="265"/>
      <c r="AH38" s="265"/>
      <c r="AI38" s="26" t="s">
        <v>4</v>
      </c>
      <c r="AJ38" s="26"/>
      <c r="AK38" s="26"/>
      <c r="AL38" s="26"/>
      <c r="AM38" s="149" t="s">
        <v>33</v>
      </c>
      <c r="AN38" s="26" t="s">
        <v>3</v>
      </c>
      <c r="AO38" s="266">
        <f>+AO4</f>
        <v>0.6</v>
      </c>
      <c r="AP38" s="266"/>
      <c r="AQ38" s="266"/>
      <c r="AR38" s="40" t="s">
        <v>4</v>
      </c>
    </row>
    <row r="39" spans="1:48" x14ac:dyDescent="0.4">
      <c r="C39" s="184" t="s">
        <v>41</v>
      </c>
      <c r="D39" s="189" t="s">
        <v>76</v>
      </c>
      <c r="E39" s="4"/>
      <c r="AA39" s="152"/>
      <c r="AB39" s="24"/>
      <c r="AC39" s="24"/>
      <c r="AD39" s="153" t="s">
        <v>23</v>
      </c>
      <c r="AE39" s="24" t="s">
        <v>24</v>
      </c>
      <c r="AF39" s="278">
        <f>IF(AF37="","",AU49)</f>
        <v>3.23</v>
      </c>
      <c r="AG39" s="278"/>
      <c r="AH39" s="278"/>
      <c r="AI39" s="24" t="s">
        <v>4</v>
      </c>
      <c r="AJ39" s="24"/>
      <c r="AK39" s="24"/>
      <c r="AL39" s="24"/>
      <c r="AM39" s="24"/>
      <c r="AN39" s="24"/>
      <c r="AO39" s="24"/>
      <c r="AP39" s="24"/>
      <c r="AQ39" s="24"/>
      <c r="AR39" s="42"/>
    </row>
    <row r="40" spans="1:48" x14ac:dyDescent="0.4">
      <c r="C40" s="184" t="s">
        <v>41</v>
      </c>
      <c r="D40" s="189" t="s">
        <v>77</v>
      </c>
      <c r="Z40" s="35"/>
      <c r="AD40" s="4"/>
      <c r="AH40" s="35"/>
      <c r="AI40" s="35"/>
    </row>
    <row r="41" spans="1:48" x14ac:dyDescent="0.4">
      <c r="C41" s="184" t="s">
        <v>41</v>
      </c>
      <c r="D41" s="189" t="s">
        <v>78</v>
      </c>
      <c r="Z41" s="35"/>
      <c r="AB41" s="4"/>
      <c r="AD41" s="4"/>
      <c r="AH41" s="35"/>
      <c r="AI41" s="35"/>
    </row>
    <row r="42" spans="1:48" x14ac:dyDescent="0.4">
      <c r="C42" s="184" t="s">
        <v>41</v>
      </c>
      <c r="D42" s="189" t="s">
        <v>72</v>
      </c>
      <c r="AB42" s="4"/>
      <c r="AF42" s="35"/>
      <c r="AG42" s="35"/>
      <c r="AH42" s="35"/>
    </row>
    <row r="43" spans="1:48" x14ac:dyDescent="0.4">
      <c r="C43" s="184"/>
      <c r="D43" s="190" t="s">
        <v>79</v>
      </c>
      <c r="AB43" s="4"/>
      <c r="AF43" s="35"/>
      <c r="AG43" s="35"/>
      <c r="AH43" s="35"/>
    </row>
    <row r="44" spans="1:48" x14ac:dyDescent="0.4">
      <c r="C44" s="184" t="s">
        <v>41</v>
      </c>
      <c r="D44" s="188" t="s">
        <v>52</v>
      </c>
      <c r="AB44" s="4"/>
      <c r="AF44" s="35"/>
      <c r="AG44" s="35"/>
      <c r="AH44" s="35"/>
    </row>
    <row r="45" spans="1:48" x14ac:dyDescent="0.4">
      <c r="C45" s="184"/>
      <c r="D45" s="182"/>
      <c r="AB45" s="4"/>
      <c r="AF45" s="35"/>
      <c r="AG45" s="35"/>
      <c r="AH45" s="35"/>
    </row>
    <row r="46" spans="1:48" ht="19.5" thickBot="1" x14ac:dyDescent="0.45">
      <c r="C46" s="184"/>
      <c r="D46" s="182"/>
      <c r="AB46" s="4"/>
      <c r="AF46" s="35"/>
      <c r="AG46" s="35"/>
      <c r="AH46" s="35"/>
    </row>
    <row r="47" spans="1:48" ht="18.75" customHeight="1" thickTop="1" x14ac:dyDescent="0.4">
      <c r="A47" s="22"/>
      <c r="B47" s="69"/>
      <c r="C47" s="69"/>
      <c r="D47" s="69"/>
      <c r="E47" s="264" t="s">
        <v>30</v>
      </c>
      <c r="F47" s="264"/>
      <c r="G47" s="264"/>
      <c r="H47" s="264"/>
      <c r="I47" s="264"/>
      <c r="J47" s="264"/>
      <c r="K47" s="264"/>
      <c r="L47" s="264"/>
      <c r="M47" s="70"/>
      <c r="N47" s="70"/>
      <c r="O47" s="69"/>
      <c r="P47" s="46"/>
      <c r="Q47" s="46"/>
      <c r="R47" s="69"/>
      <c r="S47" s="69"/>
      <c r="T47" s="69"/>
      <c r="U47" s="69"/>
      <c r="V47" s="22"/>
      <c r="W47" s="22"/>
      <c r="X47" s="22"/>
      <c r="Y47" s="22"/>
      <c r="Z47" s="22"/>
      <c r="AB47" s="22"/>
      <c r="AC47" s="22"/>
      <c r="AD47" s="273" t="s">
        <v>30</v>
      </c>
      <c r="AE47" s="273"/>
      <c r="AF47" s="273"/>
      <c r="AG47" s="273"/>
      <c r="AH47" s="273"/>
      <c r="AI47" s="273"/>
      <c r="AJ47" s="273"/>
      <c r="AK47" s="273"/>
      <c r="AL47" s="36"/>
      <c r="AM47" s="36"/>
      <c r="AO47" s="22"/>
      <c r="AP47" s="22"/>
      <c r="AQ47" s="22"/>
      <c r="AR47" s="22"/>
      <c r="AS47" s="22"/>
      <c r="AU47" s="8" t="s">
        <v>11</v>
      </c>
      <c r="AV47" s="9"/>
    </row>
    <row r="48" spans="1:48" ht="18.75" customHeight="1" x14ac:dyDescent="0.4">
      <c r="B48" s="46"/>
      <c r="C48" s="46"/>
      <c r="D48" s="198" t="s">
        <v>16</v>
      </c>
      <c r="E48" s="198"/>
      <c r="F48" s="46"/>
      <c r="G48" s="46"/>
      <c r="H48" s="46"/>
      <c r="I48" s="70"/>
      <c r="J48" s="46"/>
      <c r="K48" s="198" t="s">
        <v>22</v>
      </c>
      <c r="L48" s="198"/>
      <c r="M48" s="198"/>
      <c r="N48" s="198"/>
      <c r="O48" s="198"/>
      <c r="P48" s="46"/>
      <c r="Q48" s="46"/>
      <c r="R48" s="46"/>
      <c r="S48" s="46"/>
      <c r="T48" s="46"/>
      <c r="U48" s="46"/>
      <c r="Z48" s="130"/>
      <c r="AA48" s="99"/>
      <c r="AB48" s="99"/>
      <c r="AC48" s="272" t="s">
        <v>16</v>
      </c>
      <c r="AD48" s="198"/>
      <c r="AE48" s="99"/>
      <c r="AF48" s="99"/>
      <c r="AG48" s="99"/>
      <c r="AH48" s="130"/>
      <c r="AI48" s="99"/>
      <c r="AJ48" s="199" t="str">
        <f>IF(AF38=AF39,"半幅員(CLまで)","全幅員")</f>
        <v>半幅員(CLまで)</v>
      </c>
      <c r="AK48" s="199"/>
      <c r="AL48" s="199"/>
      <c r="AM48" s="199"/>
      <c r="AN48" s="199"/>
      <c r="AO48" s="99"/>
      <c r="AP48" s="99"/>
      <c r="AQ48" s="99"/>
      <c r="AR48" s="99"/>
      <c r="AU48" s="10">
        <f>ROUND(AD54+AH54+AP59+AP60,3)</f>
        <v>2.35</v>
      </c>
      <c r="AV48" s="11"/>
    </row>
    <row r="49" spans="1:48" s="22" customFormat="1" x14ac:dyDescent="0.4">
      <c r="A49" s="1"/>
      <c r="B49" s="46"/>
      <c r="C49" s="46"/>
      <c r="D49" s="198"/>
      <c r="E49" s="198"/>
      <c r="F49" s="46"/>
      <c r="G49" s="46"/>
      <c r="H49" s="46"/>
      <c r="I49" s="70"/>
      <c r="J49" s="46"/>
      <c r="K49" s="198"/>
      <c r="L49" s="198"/>
      <c r="M49" s="198"/>
      <c r="N49" s="198"/>
      <c r="O49" s="198"/>
      <c r="P49" s="46"/>
      <c r="Q49" s="46"/>
      <c r="R49" s="46"/>
      <c r="S49" s="46"/>
      <c r="T49" s="46"/>
      <c r="U49" s="46"/>
      <c r="V49" s="1"/>
      <c r="W49" s="1"/>
      <c r="X49" s="1"/>
      <c r="Y49" s="1"/>
      <c r="Z49" s="130"/>
      <c r="AA49" s="99"/>
      <c r="AB49" s="99"/>
      <c r="AC49" s="198"/>
      <c r="AD49" s="198"/>
      <c r="AE49" s="99"/>
      <c r="AF49" s="99"/>
      <c r="AG49" s="99"/>
      <c r="AH49" s="130"/>
      <c r="AI49" s="99"/>
      <c r="AJ49" s="199"/>
      <c r="AK49" s="199"/>
      <c r="AL49" s="199"/>
      <c r="AM49" s="199"/>
      <c r="AN49" s="199"/>
      <c r="AO49" s="99"/>
      <c r="AP49" s="99"/>
      <c r="AQ49" s="99"/>
      <c r="AR49" s="99"/>
      <c r="AS49" s="1"/>
      <c r="AU49" s="10">
        <f>IF(AU48&lt;AF38,AF38,AF37)</f>
        <v>3.23</v>
      </c>
      <c r="AV49" s="11"/>
    </row>
    <row r="50" spans="1:48" s="22" customFormat="1" x14ac:dyDescent="0.4">
      <c r="B50" s="69"/>
      <c r="C50" s="69"/>
      <c r="D50" s="69"/>
      <c r="E50" s="252" t="s">
        <v>59</v>
      </c>
      <c r="F50" s="253"/>
      <c r="G50" s="253"/>
      <c r="H50" s="253"/>
      <c r="I50" s="253"/>
      <c r="J50" s="253"/>
      <c r="K50" s="253"/>
      <c r="L50" s="253"/>
      <c r="M50" s="72"/>
      <c r="N50" s="69"/>
      <c r="O50" s="69"/>
      <c r="P50" s="46"/>
      <c r="Q50" s="46"/>
      <c r="R50" s="69"/>
      <c r="S50" s="69"/>
      <c r="T50" s="69"/>
      <c r="U50" s="69"/>
      <c r="Z50" s="48"/>
      <c r="AA50" s="99"/>
      <c r="AB50" s="48"/>
      <c r="AC50" s="48"/>
      <c r="AD50" s="274">
        <f>IF(AO37="","",AU49)</f>
        <v>3.23</v>
      </c>
      <c r="AE50" s="275"/>
      <c r="AF50" s="275"/>
      <c r="AG50" s="275"/>
      <c r="AH50" s="275"/>
      <c r="AI50" s="275"/>
      <c r="AJ50" s="275"/>
      <c r="AK50" s="275"/>
      <c r="AL50" s="72"/>
      <c r="AM50" s="48"/>
      <c r="AN50" s="99"/>
      <c r="AO50" s="48"/>
      <c r="AP50" s="48"/>
      <c r="AQ50" s="48"/>
      <c r="AR50" s="48"/>
      <c r="AU50" s="12"/>
      <c r="AV50" s="11"/>
    </row>
    <row r="51" spans="1:48" s="22" customFormat="1" ht="5.25" customHeight="1" x14ac:dyDescent="0.4">
      <c r="B51" s="69"/>
      <c r="C51" s="69"/>
      <c r="D51" s="69"/>
      <c r="E51" s="73"/>
      <c r="F51" s="74"/>
      <c r="G51" s="74"/>
      <c r="H51" s="74"/>
      <c r="I51" s="74"/>
      <c r="J51" s="74"/>
      <c r="K51" s="74"/>
      <c r="L51" s="74"/>
      <c r="M51" s="72"/>
      <c r="N51" s="69"/>
      <c r="O51" s="69"/>
      <c r="P51" s="46"/>
      <c r="Q51" s="46"/>
      <c r="R51" s="69"/>
      <c r="S51" s="69"/>
      <c r="T51" s="69"/>
      <c r="U51" s="69"/>
      <c r="Z51" s="48"/>
      <c r="AA51" s="99"/>
      <c r="AB51" s="48"/>
      <c r="AC51" s="48"/>
      <c r="AD51" s="132"/>
      <c r="AE51" s="133"/>
      <c r="AF51" s="133"/>
      <c r="AG51" s="133"/>
      <c r="AH51" s="133"/>
      <c r="AI51" s="133"/>
      <c r="AJ51" s="133"/>
      <c r="AK51" s="133"/>
      <c r="AL51" s="72"/>
      <c r="AM51" s="48"/>
      <c r="AN51" s="99"/>
      <c r="AO51" s="48"/>
      <c r="AP51" s="48"/>
      <c r="AQ51" s="48"/>
      <c r="AR51" s="48"/>
      <c r="AU51" s="12"/>
      <c r="AV51" s="11"/>
    </row>
    <row r="52" spans="1:48" s="22" customFormat="1" ht="19.5" thickBot="1" x14ac:dyDescent="0.45">
      <c r="B52" s="69"/>
      <c r="C52" s="69"/>
      <c r="D52" s="69"/>
      <c r="E52" s="254" t="s">
        <v>60</v>
      </c>
      <c r="F52" s="216"/>
      <c r="G52" s="216"/>
      <c r="H52" s="216"/>
      <c r="I52" s="216"/>
      <c r="J52" s="216"/>
      <c r="K52" s="216" t="s">
        <v>17</v>
      </c>
      <c r="L52" s="216"/>
      <c r="M52" s="72"/>
      <c r="N52" s="69"/>
      <c r="O52" s="69"/>
      <c r="P52" s="46"/>
      <c r="Q52" s="46"/>
      <c r="R52" s="69"/>
      <c r="S52" s="69"/>
      <c r="T52" s="69"/>
      <c r="U52" s="69"/>
      <c r="Z52" s="48"/>
      <c r="AA52" s="99"/>
      <c r="AB52" s="48"/>
      <c r="AC52" s="48"/>
      <c r="AD52" s="276">
        <f>IF(AO37="","",AD54+AH54)</f>
        <v>2.1</v>
      </c>
      <c r="AE52" s="277"/>
      <c r="AF52" s="277"/>
      <c r="AG52" s="277"/>
      <c r="AH52" s="277"/>
      <c r="AI52" s="277"/>
      <c r="AJ52" s="205">
        <f>IF(AO37="","",IF(AD54+AH54+AP59+AP60&gt;AF37,AF37-AD54-AH54,AU49-AD52))</f>
        <v>1.1299999999999999</v>
      </c>
      <c r="AK52" s="205"/>
      <c r="AL52" s="72"/>
      <c r="AM52" s="48"/>
      <c r="AN52" s="99"/>
      <c r="AO52" s="48"/>
      <c r="AP52" s="48"/>
      <c r="AQ52" s="48"/>
      <c r="AR52" s="48"/>
      <c r="AU52" s="17">
        <f>IF(AO38="","",ROUND(AO3*0.3,3))</f>
        <v>0.6</v>
      </c>
      <c r="AV52" s="18"/>
    </row>
    <row r="53" spans="1:48" s="22" customFormat="1" ht="4.5" customHeight="1" thickTop="1" x14ac:dyDescent="0.4">
      <c r="B53" s="69"/>
      <c r="C53" s="69"/>
      <c r="D53" s="69"/>
      <c r="E53" s="73"/>
      <c r="F53" s="74"/>
      <c r="G53" s="74"/>
      <c r="H53" s="74"/>
      <c r="I53" s="74"/>
      <c r="J53" s="50"/>
      <c r="K53" s="49"/>
      <c r="L53" s="74"/>
      <c r="M53" s="72"/>
      <c r="N53" s="69"/>
      <c r="O53" s="69"/>
      <c r="P53" s="46"/>
      <c r="Q53" s="46"/>
      <c r="R53" s="69"/>
      <c r="S53" s="69"/>
      <c r="T53" s="69"/>
      <c r="U53" s="69"/>
      <c r="Z53" s="48"/>
      <c r="AA53" s="99"/>
      <c r="AB53" s="48"/>
      <c r="AC53" s="48"/>
      <c r="AD53" s="132"/>
      <c r="AE53" s="133"/>
      <c r="AF53" s="133"/>
      <c r="AG53" s="133"/>
      <c r="AH53" s="133"/>
      <c r="AI53" s="134"/>
      <c r="AJ53" s="135"/>
      <c r="AK53" s="133"/>
      <c r="AL53" s="72"/>
      <c r="AM53" s="48"/>
      <c r="AN53" s="99"/>
      <c r="AO53" s="48"/>
      <c r="AP53" s="48"/>
      <c r="AQ53" s="48"/>
      <c r="AR53" s="48"/>
    </row>
    <row r="54" spans="1:48" s="22" customFormat="1" x14ac:dyDescent="0.4">
      <c r="B54" s="69"/>
      <c r="C54" s="69"/>
      <c r="D54" s="69"/>
      <c r="E54" s="254" t="s">
        <v>61</v>
      </c>
      <c r="F54" s="216"/>
      <c r="G54" s="216"/>
      <c r="H54" s="216"/>
      <c r="I54" s="216" t="s">
        <v>38</v>
      </c>
      <c r="J54" s="217"/>
      <c r="K54" s="75"/>
      <c r="L54" s="76"/>
      <c r="M54" s="72"/>
      <c r="N54" s="69"/>
      <c r="O54" s="69"/>
      <c r="P54" s="46"/>
      <c r="Q54" s="46"/>
      <c r="R54" s="69"/>
      <c r="S54" s="69"/>
      <c r="T54" s="69"/>
      <c r="U54" s="69"/>
      <c r="Z54" s="48"/>
      <c r="AA54" s="99"/>
      <c r="AB54" s="48"/>
      <c r="AC54" s="48"/>
      <c r="AD54" s="267">
        <f>IF(AO37="","",AO37)</f>
        <v>1.5</v>
      </c>
      <c r="AE54" s="268"/>
      <c r="AF54" s="268"/>
      <c r="AG54" s="268"/>
      <c r="AH54" s="205">
        <f>IF(AO37="","",IF(AU52+AD54&gt;AF37,AF37-AD54,CEILING(ROUNDDOWN(AU52,3),0.05)))</f>
        <v>0.60000000000000009</v>
      </c>
      <c r="AI54" s="206"/>
      <c r="AJ54" s="136"/>
      <c r="AK54" s="137"/>
      <c r="AL54" s="72"/>
      <c r="AM54" s="48"/>
      <c r="AN54" s="99"/>
      <c r="AO54" s="48"/>
      <c r="AP54" s="48"/>
      <c r="AQ54" s="48"/>
      <c r="AR54" s="48"/>
    </row>
    <row r="55" spans="1:48" s="22" customFormat="1" ht="4.5" customHeight="1" x14ac:dyDescent="0.4">
      <c r="B55" s="69"/>
      <c r="C55" s="69"/>
      <c r="D55" s="69"/>
      <c r="E55" s="73"/>
      <c r="F55" s="74"/>
      <c r="G55" s="74"/>
      <c r="H55" s="50"/>
      <c r="I55" s="74"/>
      <c r="J55" s="50"/>
      <c r="K55" s="75"/>
      <c r="L55" s="75"/>
      <c r="M55" s="72"/>
      <c r="N55" s="69"/>
      <c r="O55" s="69"/>
      <c r="P55" s="46"/>
      <c r="Q55" s="46"/>
      <c r="R55" s="69"/>
      <c r="S55" s="69"/>
      <c r="T55" s="69"/>
      <c r="U55" s="69"/>
      <c r="Z55" s="48"/>
      <c r="AA55" s="99"/>
      <c r="AB55" s="48"/>
      <c r="AC55" s="48"/>
      <c r="AD55" s="73"/>
      <c r="AE55" s="74"/>
      <c r="AF55" s="74"/>
      <c r="AG55" s="50"/>
      <c r="AH55" s="74"/>
      <c r="AI55" s="50"/>
      <c r="AJ55" s="75"/>
      <c r="AK55" s="75"/>
      <c r="AL55" s="72"/>
      <c r="AM55" s="48"/>
      <c r="AN55" s="99"/>
      <c r="AO55" s="48"/>
      <c r="AP55" s="48"/>
      <c r="AQ55" s="48"/>
      <c r="AR55" s="48"/>
    </row>
    <row r="56" spans="1:48" s="22" customFormat="1" ht="18.75" customHeight="1" x14ac:dyDescent="0.4">
      <c r="B56" s="69"/>
      <c r="C56" s="69"/>
      <c r="D56" s="69"/>
      <c r="E56" s="77"/>
      <c r="F56" s="76"/>
      <c r="G56" s="76"/>
      <c r="H56" s="78"/>
      <c r="I56" s="255" t="s">
        <v>37</v>
      </c>
      <c r="J56" s="256"/>
      <c r="K56" s="75"/>
      <c r="L56" s="75"/>
      <c r="M56" s="72"/>
      <c r="N56" s="69"/>
      <c r="O56" s="69"/>
      <c r="P56" s="46"/>
      <c r="Q56" s="46"/>
      <c r="R56" s="69"/>
      <c r="S56" s="69"/>
      <c r="T56" s="69"/>
      <c r="U56" s="69"/>
      <c r="Z56" s="48"/>
      <c r="AA56" s="99"/>
      <c r="AB56" s="48"/>
      <c r="AC56" s="48"/>
      <c r="AD56" s="77"/>
      <c r="AE56" s="76"/>
      <c r="AF56" s="76"/>
      <c r="AG56" s="78"/>
      <c r="AH56" s="76"/>
      <c r="AI56" s="78"/>
      <c r="AJ56" s="75"/>
      <c r="AK56" s="75"/>
      <c r="AL56" s="72"/>
      <c r="AM56" s="48"/>
      <c r="AN56" s="99"/>
      <c r="AO56" s="48"/>
      <c r="AP56" s="48"/>
      <c r="AQ56" s="48"/>
      <c r="AR56" s="48"/>
    </row>
    <row r="57" spans="1:48" ht="3.75" customHeight="1" x14ac:dyDescent="0.4">
      <c r="B57" s="46"/>
      <c r="C57" s="46"/>
      <c r="D57" s="46"/>
      <c r="E57" s="79"/>
      <c r="F57" s="57"/>
      <c r="G57" s="57"/>
      <c r="H57" s="57"/>
      <c r="I57" s="57"/>
      <c r="J57" s="57"/>
      <c r="K57" s="46"/>
      <c r="L57" s="46"/>
      <c r="M57" s="46"/>
      <c r="N57" s="60"/>
      <c r="O57" s="69"/>
      <c r="P57" s="46"/>
      <c r="Q57" s="46"/>
      <c r="R57" s="46"/>
      <c r="S57" s="46"/>
      <c r="T57" s="46"/>
      <c r="U57" s="46"/>
      <c r="Z57" s="48"/>
      <c r="AA57" s="99"/>
      <c r="AB57" s="99"/>
      <c r="AC57" s="99"/>
      <c r="AD57" s="79"/>
      <c r="AE57" s="57"/>
      <c r="AF57" s="57"/>
      <c r="AG57" s="57"/>
      <c r="AH57" s="57"/>
      <c r="AI57" s="57"/>
      <c r="AJ57" s="99"/>
      <c r="AK57" s="99"/>
      <c r="AL57" s="99"/>
      <c r="AM57" s="60"/>
      <c r="AN57" s="99"/>
      <c r="AO57" s="99"/>
      <c r="AP57" s="99"/>
      <c r="AQ57" s="99"/>
      <c r="AR57" s="99"/>
    </row>
    <row r="58" spans="1:48" x14ac:dyDescent="0.4">
      <c r="A58" s="25"/>
      <c r="B58" s="80"/>
      <c r="C58" s="228" t="s">
        <v>51</v>
      </c>
      <c r="D58" s="46"/>
      <c r="E58" s="269" t="s">
        <v>56</v>
      </c>
      <c r="F58" s="270"/>
      <c r="G58" s="270"/>
      <c r="H58" s="270"/>
      <c r="I58" s="270"/>
      <c r="J58" s="270"/>
      <c r="K58" s="270"/>
      <c r="L58" s="271"/>
      <c r="M58" s="82"/>
      <c r="N58" s="56"/>
      <c r="O58" s="59"/>
      <c r="P58" s="83"/>
      <c r="Q58" s="46" t="s">
        <v>8</v>
      </c>
      <c r="R58" s="60"/>
      <c r="S58" s="60"/>
      <c r="T58" s="60"/>
      <c r="U58" s="46"/>
      <c r="X58" s="25"/>
      <c r="Y58" s="31"/>
      <c r="Z58" s="81"/>
      <c r="AA58" s="61"/>
      <c r="AB58" s="61"/>
      <c r="AC58" s="99"/>
      <c r="AD58" s="269" t="s">
        <v>56</v>
      </c>
      <c r="AE58" s="270"/>
      <c r="AF58" s="270"/>
      <c r="AG58" s="270"/>
      <c r="AH58" s="270"/>
      <c r="AI58" s="270"/>
      <c r="AJ58" s="270"/>
      <c r="AK58" s="271"/>
      <c r="AL58" s="82"/>
      <c r="AM58" s="56"/>
      <c r="AN58" s="59"/>
      <c r="AO58" s="83"/>
      <c r="AP58" s="213">
        <f>IF(AB3="","",AB3)</f>
        <v>0.05</v>
      </c>
      <c r="AQ58" s="213"/>
      <c r="AR58" s="213"/>
    </row>
    <row r="59" spans="1:48" x14ac:dyDescent="0.4">
      <c r="A59" s="25"/>
      <c r="B59" s="84"/>
      <c r="C59" s="229"/>
      <c r="D59" s="85"/>
      <c r="E59" s="269" t="str">
        <f>IF(AP59=0,"なし","上層路盤（RM-30）")</f>
        <v>上層路盤（RM-30）</v>
      </c>
      <c r="F59" s="270"/>
      <c r="G59" s="270"/>
      <c r="H59" s="270"/>
      <c r="I59" s="270"/>
      <c r="J59" s="271"/>
      <c r="K59" s="67"/>
      <c r="L59" s="60"/>
      <c r="M59" s="56"/>
      <c r="N59" s="56"/>
      <c r="O59" s="59"/>
      <c r="P59" s="83"/>
      <c r="Q59" s="46" t="s">
        <v>7</v>
      </c>
      <c r="R59" s="60"/>
      <c r="S59" s="60"/>
      <c r="T59" s="60"/>
      <c r="U59" s="46"/>
      <c r="X59" s="25"/>
      <c r="Y59" s="37"/>
      <c r="Z59" s="89"/>
      <c r="AA59" s="60"/>
      <c r="AB59" s="67"/>
      <c r="AC59" s="85"/>
      <c r="AD59" s="269" t="str">
        <f>IF(AP59=0,"なし","上層路盤（RM-30）")</f>
        <v>上層路盤（RM-30）</v>
      </c>
      <c r="AE59" s="270"/>
      <c r="AF59" s="270"/>
      <c r="AG59" s="270"/>
      <c r="AH59" s="270"/>
      <c r="AI59" s="271"/>
      <c r="AJ59" s="67"/>
      <c r="AK59" s="60"/>
      <c r="AL59" s="56"/>
      <c r="AM59" s="56"/>
      <c r="AN59" s="59"/>
      <c r="AO59" s="83"/>
      <c r="AP59" s="213">
        <f>IF(AB4="","",AB4)</f>
        <v>0.1</v>
      </c>
      <c r="AQ59" s="213"/>
      <c r="AR59" s="213"/>
    </row>
    <row r="60" spans="1:48" x14ac:dyDescent="0.4">
      <c r="A60" s="25"/>
      <c r="B60" s="84"/>
      <c r="C60" s="229"/>
      <c r="D60" s="85"/>
      <c r="E60" s="269" t="str">
        <f>IF(AP60=0,"なし","下層路盤（RC-40）")</f>
        <v>下層路盤（RC-40）</v>
      </c>
      <c r="F60" s="270"/>
      <c r="G60" s="270"/>
      <c r="H60" s="270"/>
      <c r="I60" s="270"/>
      <c r="J60" s="271"/>
      <c r="K60" s="67"/>
      <c r="L60" s="56"/>
      <c r="M60" s="56"/>
      <c r="N60" s="56"/>
      <c r="O60" s="59"/>
      <c r="P60" s="83"/>
      <c r="Q60" s="46" t="s">
        <v>50</v>
      </c>
      <c r="R60" s="60"/>
      <c r="S60" s="60"/>
      <c r="T60" s="60"/>
      <c r="U60" s="46"/>
      <c r="X60" s="25"/>
      <c r="Y60" s="37"/>
      <c r="Z60" s="89"/>
      <c r="AA60" s="60"/>
      <c r="AB60" s="67"/>
      <c r="AC60" s="85"/>
      <c r="AD60" s="269" t="str">
        <f>IF(AP60=0,"なし","下層路盤（RC-40）")</f>
        <v>下層路盤（RC-40）</v>
      </c>
      <c r="AE60" s="270"/>
      <c r="AF60" s="270"/>
      <c r="AG60" s="270"/>
      <c r="AH60" s="270"/>
      <c r="AI60" s="271"/>
      <c r="AJ60" s="67"/>
      <c r="AK60" s="56"/>
      <c r="AL60" s="56"/>
      <c r="AM60" s="56"/>
      <c r="AN60" s="59"/>
      <c r="AO60" s="83"/>
      <c r="AP60" s="213">
        <f>IF(AB5="","",AB5)</f>
        <v>0.15</v>
      </c>
      <c r="AQ60" s="213"/>
      <c r="AR60" s="213"/>
    </row>
    <row r="61" spans="1:48" ht="18.75" customHeight="1" x14ac:dyDescent="0.4">
      <c r="A61" s="25"/>
      <c r="B61" s="84"/>
      <c r="C61" s="229"/>
      <c r="D61" s="85"/>
      <c r="E61" s="257" t="s">
        <v>49</v>
      </c>
      <c r="F61" s="258"/>
      <c r="G61" s="258"/>
      <c r="H61" s="259"/>
      <c r="I61" s="76"/>
      <c r="J61" s="60"/>
      <c r="K61" s="60"/>
      <c r="L61" s="60"/>
      <c r="M61" s="60"/>
      <c r="N61" s="60"/>
      <c r="O61" s="60"/>
      <c r="P61" s="46"/>
      <c r="Q61" s="46"/>
      <c r="R61" s="46"/>
      <c r="S61" s="46"/>
      <c r="T61" s="46"/>
      <c r="U61" s="46"/>
      <c r="X61" s="25"/>
      <c r="Y61" s="37"/>
      <c r="Z61" s="237">
        <f>IF(AO3="","",AO3)</f>
        <v>2</v>
      </c>
      <c r="AA61" s="170"/>
      <c r="AB61" s="170"/>
      <c r="AC61" s="85"/>
      <c r="AD61" s="257" t="s">
        <v>49</v>
      </c>
      <c r="AE61" s="258"/>
      <c r="AF61" s="258"/>
      <c r="AG61" s="259"/>
      <c r="AH61" s="76"/>
      <c r="AI61" s="60"/>
      <c r="AJ61" s="60"/>
      <c r="AK61" s="60"/>
      <c r="AL61" s="60"/>
      <c r="AM61" s="60"/>
      <c r="AN61" s="99"/>
      <c r="AO61" s="99"/>
      <c r="AP61" s="99"/>
      <c r="AQ61" s="99"/>
      <c r="AR61" s="99"/>
    </row>
    <row r="62" spans="1:48" ht="18.75" customHeight="1" x14ac:dyDescent="0.4">
      <c r="A62" s="25"/>
      <c r="B62" s="84"/>
      <c r="C62" s="229"/>
      <c r="D62" s="85"/>
      <c r="E62" s="260"/>
      <c r="F62" s="261"/>
      <c r="G62" s="261"/>
      <c r="H62" s="262"/>
      <c r="I62" s="76"/>
      <c r="J62" s="60"/>
      <c r="K62" s="60"/>
      <c r="L62" s="60"/>
      <c r="M62" s="60"/>
      <c r="N62" s="46"/>
      <c r="O62" s="46"/>
      <c r="P62" s="46"/>
      <c r="Q62" s="46"/>
      <c r="R62" s="46"/>
      <c r="S62" s="46"/>
      <c r="T62" s="46"/>
      <c r="U62" s="46"/>
      <c r="X62" s="25"/>
      <c r="Y62" s="37"/>
      <c r="Z62" s="237"/>
      <c r="AA62" s="170"/>
      <c r="AB62" s="170"/>
      <c r="AC62" s="85"/>
      <c r="AD62" s="260"/>
      <c r="AE62" s="261"/>
      <c r="AF62" s="261"/>
      <c r="AG62" s="262"/>
      <c r="AH62" s="76"/>
      <c r="AI62" s="60"/>
      <c r="AJ62" s="60"/>
      <c r="AK62" s="60"/>
      <c r="AL62" s="60"/>
      <c r="AM62" s="99"/>
      <c r="AN62" s="99"/>
      <c r="AO62" s="99"/>
      <c r="AP62" s="99"/>
      <c r="AQ62" s="99"/>
      <c r="AR62" s="99"/>
    </row>
    <row r="63" spans="1:48" ht="18.75" customHeight="1" x14ac:dyDescent="0.4">
      <c r="A63" s="25"/>
      <c r="B63" s="84"/>
      <c r="C63" s="229"/>
      <c r="D63" s="85"/>
      <c r="E63" s="260"/>
      <c r="F63" s="261"/>
      <c r="G63" s="261"/>
      <c r="H63" s="262"/>
      <c r="I63" s="76"/>
      <c r="J63" s="60"/>
      <c r="K63" s="60"/>
      <c r="L63" s="60"/>
      <c r="M63" s="60"/>
      <c r="N63" s="46"/>
      <c r="O63" s="46"/>
      <c r="P63" s="46"/>
      <c r="Q63" s="46"/>
      <c r="R63" s="46"/>
      <c r="S63" s="46"/>
      <c r="T63" s="46"/>
      <c r="U63" s="46"/>
      <c r="X63" s="25"/>
      <c r="Y63" s="37"/>
      <c r="Z63" s="237"/>
      <c r="AA63" s="170"/>
      <c r="AB63" s="170"/>
      <c r="AC63" s="85"/>
      <c r="AD63" s="260"/>
      <c r="AE63" s="261"/>
      <c r="AF63" s="261"/>
      <c r="AG63" s="262"/>
      <c r="AH63" s="76"/>
      <c r="AI63" s="60"/>
      <c r="AJ63" s="60"/>
      <c r="AK63" s="60"/>
      <c r="AL63" s="60"/>
      <c r="AM63" s="99"/>
      <c r="AN63" s="99"/>
      <c r="AO63" s="99"/>
      <c r="AP63" s="99"/>
      <c r="AQ63" s="99"/>
      <c r="AR63" s="99"/>
    </row>
    <row r="64" spans="1:48" ht="18.75" customHeight="1" thickBot="1" x14ac:dyDescent="0.45">
      <c r="A64" s="25"/>
      <c r="B64" s="88"/>
      <c r="C64" s="229"/>
      <c r="D64" s="46"/>
      <c r="E64" s="176"/>
      <c r="F64" s="177"/>
      <c r="G64" s="177"/>
      <c r="H64" s="175"/>
      <c r="I64" s="76"/>
      <c r="J64" s="60"/>
      <c r="K64" s="60"/>
      <c r="L64" s="60"/>
      <c r="M64" s="60"/>
      <c r="N64" s="46"/>
      <c r="O64" s="46"/>
      <c r="P64" s="46"/>
      <c r="Q64" s="46"/>
      <c r="R64" s="46"/>
      <c r="S64" s="46"/>
      <c r="T64" s="46"/>
      <c r="U64" s="46"/>
      <c r="X64" s="25"/>
      <c r="Y64" s="33"/>
      <c r="Z64" s="89"/>
      <c r="AA64" s="60"/>
      <c r="AB64" s="60"/>
      <c r="AC64" s="99"/>
      <c r="AD64" s="176"/>
      <c r="AE64" s="177"/>
      <c r="AF64" s="177"/>
      <c r="AG64" s="175"/>
      <c r="AH64" s="76"/>
      <c r="AI64" s="60"/>
      <c r="AJ64" s="60"/>
      <c r="AK64" s="60"/>
      <c r="AL64" s="60"/>
      <c r="AM64" s="99"/>
      <c r="AN64" s="99"/>
      <c r="AO64" s="99"/>
      <c r="AP64" s="99"/>
      <c r="AQ64" s="99"/>
      <c r="AR64" s="99"/>
    </row>
    <row r="65" spans="1:47" ht="18.75" customHeight="1" x14ac:dyDescent="0.4">
      <c r="A65" s="25"/>
      <c r="B65" s="88"/>
      <c r="C65" s="229"/>
      <c r="D65" s="46"/>
      <c r="E65" s="90"/>
      <c r="F65" s="67"/>
      <c r="G65" s="291" t="s">
        <v>15</v>
      </c>
      <c r="H65" s="292"/>
      <c r="I65" s="76"/>
      <c r="J65" s="60"/>
      <c r="K65" s="60"/>
      <c r="L65" s="60"/>
      <c r="M65" s="60"/>
      <c r="N65" s="46"/>
      <c r="O65" s="46"/>
      <c r="P65" s="46"/>
      <c r="Q65" s="46"/>
      <c r="R65" s="46"/>
      <c r="S65" s="46"/>
      <c r="T65" s="46"/>
      <c r="U65" s="46"/>
      <c r="X65" s="25"/>
      <c r="Y65" s="33"/>
      <c r="Z65" s="89"/>
      <c r="AA65" s="60"/>
      <c r="AB65" s="60"/>
      <c r="AC65" s="99"/>
      <c r="AD65" s="90"/>
      <c r="AE65" s="67"/>
      <c r="AF65" s="291" t="s">
        <v>15</v>
      </c>
      <c r="AG65" s="292"/>
      <c r="AH65" s="76"/>
      <c r="AI65" s="60"/>
      <c r="AJ65" s="60"/>
      <c r="AK65" s="60"/>
      <c r="AL65" s="60"/>
      <c r="AM65" s="99"/>
      <c r="AN65" s="99"/>
      <c r="AO65" s="99"/>
      <c r="AP65" s="99"/>
      <c r="AQ65" s="99"/>
      <c r="AR65" s="99"/>
    </row>
    <row r="66" spans="1:47" ht="18.75" customHeight="1" x14ac:dyDescent="0.4">
      <c r="A66" s="25"/>
      <c r="B66" s="91"/>
      <c r="C66" s="263"/>
      <c r="D66" s="46"/>
      <c r="E66" s="79"/>
      <c r="F66" s="93"/>
      <c r="G66" s="293"/>
      <c r="H66" s="294"/>
      <c r="I66" s="76"/>
      <c r="J66" s="60"/>
      <c r="K66" s="60"/>
      <c r="L66" s="60"/>
      <c r="M66" s="60"/>
      <c r="N66" s="46"/>
      <c r="O66" s="46"/>
      <c r="P66" s="46"/>
      <c r="Q66" s="46"/>
      <c r="R66" s="46"/>
      <c r="S66" s="46"/>
      <c r="T66" s="46"/>
      <c r="U66" s="46"/>
      <c r="X66" s="25"/>
      <c r="Y66" s="29"/>
      <c r="Z66" s="92"/>
      <c r="AA66" s="56"/>
      <c r="AB66" s="56"/>
      <c r="AC66" s="99"/>
      <c r="AD66" s="79"/>
      <c r="AE66" s="93"/>
      <c r="AF66" s="293"/>
      <c r="AG66" s="294"/>
      <c r="AH66" s="76"/>
      <c r="AI66" s="60"/>
      <c r="AJ66" s="60"/>
      <c r="AK66" s="60"/>
      <c r="AL66" s="60"/>
      <c r="AM66" s="99"/>
      <c r="AN66" s="99"/>
      <c r="AO66" s="99"/>
      <c r="AP66" s="99"/>
      <c r="AQ66" s="99"/>
      <c r="AR66" s="99"/>
    </row>
    <row r="67" spans="1:47" ht="4.5" customHeight="1" x14ac:dyDescent="0.4">
      <c r="B67" s="46"/>
      <c r="C67" s="46"/>
      <c r="D67" s="46"/>
      <c r="E67" s="9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Z67" s="99"/>
      <c r="AA67" s="99"/>
      <c r="AB67" s="99"/>
      <c r="AC67" s="99"/>
      <c r="AD67" s="94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</row>
    <row r="68" spans="1:47" x14ac:dyDescent="0.4">
      <c r="B68" s="46"/>
      <c r="C68" s="46"/>
      <c r="D68" s="46"/>
      <c r="E68" s="95"/>
      <c r="F68" s="56"/>
      <c r="G68" s="56"/>
      <c r="H68" s="91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Z68" s="99"/>
      <c r="AA68" s="99"/>
      <c r="AB68" s="99"/>
      <c r="AC68" s="99"/>
      <c r="AD68" s="95"/>
      <c r="AE68" s="56"/>
      <c r="AF68" s="56"/>
      <c r="AG68" s="91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</row>
    <row r="69" spans="1:47" ht="4.5" customHeight="1" x14ac:dyDescent="0.4">
      <c r="B69" s="46"/>
      <c r="C69" s="46"/>
      <c r="D69" s="46"/>
      <c r="E69" s="90"/>
      <c r="F69" s="46"/>
      <c r="G69" s="46"/>
      <c r="H69" s="8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Z69" s="99"/>
      <c r="AA69" s="99"/>
      <c r="AB69" s="99"/>
      <c r="AC69" s="99"/>
      <c r="AD69" s="90"/>
      <c r="AE69" s="99"/>
      <c r="AF69" s="99"/>
      <c r="AG69" s="8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</row>
    <row r="70" spans="1:47" x14ac:dyDescent="0.4">
      <c r="B70" s="46"/>
      <c r="C70" s="46"/>
      <c r="D70" s="46"/>
      <c r="E70" s="295" t="s">
        <v>18</v>
      </c>
      <c r="F70" s="295"/>
      <c r="G70" s="295"/>
      <c r="H70" s="29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Z70" s="99"/>
      <c r="AA70" s="99"/>
      <c r="AB70" s="99"/>
      <c r="AC70" s="99"/>
      <c r="AD70" s="290">
        <f>IF(AO37="","",AO37)</f>
        <v>1.5</v>
      </c>
      <c r="AE70" s="290"/>
      <c r="AF70" s="290"/>
      <c r="AG70" s="290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</row>
    <row r="71" spans="1:47" ht="24" x14ac:dyDescent="0.4">
      <c r="A71" s="68" t="s">
        <v>71</v>
      </c>
    </row>
    <row r="72" spans="1:47" ht="24.75" thickBot="1" x14ac:dyDescent="0.45">
      <c r="A72" s="68" t="s">
        <v>47</v>
      </c>
      <c r="AD72" s="1" t="s">
        <v>29</v>
      </c>
    </row>
    <row r="73" spans="1:47" ht="20.25" thickTop="1" thickBot="1" x14ac:dyDescent="0.45">
      <c r="C73" s="1" t="s">
        <v>0</v>
      </c>
      <c r="AD73" s="4" t="str">
        <f>"A＝②'×②＝"&amp;FIXED(AD83,3)&amp;"×"&amp;FIXED(AP89,3)&amp;"＝"&amp;FIXED(AU73,1)&amp;"㎡"</f>
        <v>A＝②'×②＝2.100×1.800＝3.8㎡</v>
      </c>
      <c r="AU73" s="38">
        <f>ROUND(AD83*AP89,1)</f>
        <v>3.8</v>
      </c>
    </row>
    <row r="74" spans="1:47" ht="19.5" thickTop="1" x14ac:dyDescent="0.4">
      <c r="C74" s="180" t="s">
        <v>41</v>
      </c>
      <c r="D74" s="189" t="s">
        <v>73</v>
      </c>
      <c r="AD74" s="4"/>
      <c r="AU74" s="185"/>
    </row>
    <row r="75" spans="1:47" x14ac:dyDescent="0.4">
      <c r="C75" s="180"/>
      <c r="D75" s="189" t="s">
        <v>74</v>
      </c>
      <c r="AD75" s="4"/>
      <c r="AU75" s="185"/>
    </row>
    <row r="76" spans="1:47" x14ac:dyDescent="0.4">
      <c r="D76" s="181" t="s">
        <v>75</v>
      </c>
      <c r="AD76" s="4"/>
      <c r="AU76" s="185"/>
    </row>
    <row r="77" spans="1:47" x14ac:dyDescent="0.4">
      <c r="AD77" s="4"/>
      <c r="AU77" s="185"/>
    </row>
    <row r="79" spans="1:47" ht="18.75" customHeight="1" x14ac:dyDescent="0.4">
      <c r="B79" s="99"/>
      <c r="C79" s="99"/>
      <c r="D79" s="272" t="s">
        <v>16</v>
      </c>
      <c r="E79" s="198"/>
      <c r="F79" s="99"/>
      <c r="G79" s="99"/>
      <c r="H79" s="99"/>
      <c r="I79" s="99"/>
      <c r="J79" s="99"/>
      <c r="K79" s="272" t="s">
        <v>22</v>
      </c>
      <c r="L79" s="272"/>
      <c r="M79" s="272"/>
      <c r="N79" s="272"/>
      <c r="O79" s="272"/>
      <c r="P79" s="99"/>
      <c r="Q79" s="99"/>
      <c r="R79" s="99"/>
      <c r="S79" s="99"/>
      <c r="Z79" s="99"/>
      <c r="AA79" s="99"/>
      <c r="AB79" s="99"/>
      <c r="AC79" s="272" t="s">
        <v>16</v>
      </c>
      <c r="AD79" s="198"/>
      <c r="AE79" s="99"/>
      <c r="AF79" s="99"/>
      <c r="AG79" s="99"/>
      <c r="AH79" s="99"/>
      <c r="AI79" s="99"/>
      <c r="AJ79" s="279" t="str">
        <f>IF(AF38=AF39,"半幅員(CLまで)","全幅員")</f>
        <v>半幅員(CLまで)</v>
      </c>
      <c r="AK79" s="279"/>
      <c r="AL79" s="279"/>
      <c r="AM79" s="279"/>
      <c r="AN79" s="279"/>
      <c r="AO79" s="99"/>
      <c r="AP79" s="99"/>
      <c r="AQ79" s="99"/>
    </row>
    <row r="80" spans="1:47" x14ac:dyDescent="0.4">
      <c r="B80" s="99"/>
      <c r="C80" s="99"/>
      <c r="D80" s="198"/>
      <c r="E80" s="198"/>
      <c r="F80" s="99"/>
      <c r="G80" s="99"/>
      <c r="H80" s="99"/>
      <c r="I80" s="99"/>
      <c r="J80" s="99"/>
      <c r="K80" s="272"/>
      <c r="L80" s="272"/>
      <c r="M80" s="272"/>
      <c r="N80" s="272"/>
      <c r="O80" s="272"/>
      <c r="P80" s="99"/>
      <c r="Q80" s="99"/>
      <c r="R80" s="99"/>
      <c r="S80" s="99"/>
      <c r="Z80" s="99"/>
      <c r="AA80" s="99"/>
      <c r="AB80" s="99"/>
      <c r="AC80" s="198"/>
      <c r="AD80" s="198"/>
      <c r="AE80" s="99"/>
      <c r="AF80" s="99"/>
      <c r="AG80" s="99"/>
      <c r="AH80" s="99"/>
      <c r="AI80" s="99"/>
      <c r="AJ80" s="279"/>
      <c r="AK80" s="279"/>
      <c r="AL80" s="279"/>
      <c r="AM80" s="279"/>
      <c r="AN80" s="279"/>
      <c r="AO80" s="99"/>
      <c r="AP80" s="99"/>
      <c r="AQ80" s="99"/>
    </row>
    <row r="81" spans="1:44" x14ac:dyDescent="0.4">
      <c r="B81" s="99"/>
      <c r="C81" s="99"/>
      <c r="D81" s="71"/>
      <c r="E81" s="252" t="s">
        <v>59</v>
      </c>
      <c r="F81" s="253"/>
      <c r="G81" s="253"/>
      <c r="H81" s="253"/>
      <c r="I81" s="253"/>
      <c r="J81" s="253"/>
      <c r="K81" s="253"/>
      <c r="L81" s="253"/>
      <c r="M81" s="100"/>
      <c r="N81" s="71"/>
      <c r="O81" s="99"/>
      <c r="P81" s="99"/>
      <c r="Q81" s="99"/>
      <c r="R81" s="99"/>
      <c r="S81" s="99"/>
      <c r="Z81" s="99"/>
      <c r="AA81" s="99"/>
      <c r="AB81" s="99"/>
      <c r="AC81" s="71"/>
      <c r="AD81" s="274">
        <f>IF(AO37="","",AD50)</f>
        <v>3.23</v>
      </c>
      <c r="AE81" s="275"/>
      <c r="AF81" s="275"/>
      <c r="AG81" s="275"/>
      <c r="AH81" s="275"/>
      <c r="AI81" s="275"/>
      <c r="AJ81" s="275"/>
      <c r="AK81" s="275"/>
      <c r="AL81" s="100"/>
      <c r="AM81" s="71"/>
      <c r="AN81" s="99"/>
      <c r="AO81" s="99"/>
      <c r="AP81" s="99"/>
      <c r="AQ81" s="99"/>
    </row>
    <row r="82" spans="1:44" ht="3.75" customHeight="1" x14ac:dyDescent="0.4">
      <c r="B82" s="99"/>
      <c r="C82" s="99"/>
      <c r="D82" s="71"/>
      <c r="E82" s="101"/>
      <c r="F82" s="56"/>
      <c r="G82" s="56"/>
      <c r="H82" s="56"/>
      <c r="I82" s="56"/>
      <c r="J82" s="56"/>
      <c r="K82" s="102"/>
      <c r="L82" s="102"/>
      <c r="M82" s="100"/>
      <c r="N82" s="71"/>
      <c r="O82" s="99"/>
      <c r="P82" s="99"/>
      <c r="Q82" s="99"/>
      <c r="R82" s="99"/>
      <c r="S82" s="99"/>
      <c r="Z82" s="99"/>
      <c r="AA82" s="99"/>
      <c r="AB82" s="99"/>
      <c r="AC82" s="71"/>
      <c r="AD82" s="160"/>
      <c r="AE82" s="161"/>
      <c r="AF82" s="161"/>
      <c r="AG82" s="161"/>
      <c r="AH82" s="161"/>
      <c r="AI82" s="161"/>
      <c r="AJ82" s="162"/>
      <c r="AK82" s="162"/>
      <c r="AL82" s="100"/>
      <c r="AM82" s="71"/>
      <c r="AN82" s="99"/>
      <c r="AO82" s="99"/>
      <c r="AP82" s="99"/>
      <c r="AQ82" s="99"/>
    </row>
    <row r="83" spans="1:44" ht="18.75" customHeight="1" x14ac:dyDescent="0.4">
      <c r="B83" s="99"/>
      <c r="C83" s="99"/>
      <c r="D83" s="71"/>
      <c r="E83" s="254" t="s">
        <v>62</v>
      </c>
      <c r="F83" s="216"/>
      <c r="G83" s="216"/>
      <c r="H83" s="216"/>
      <c r="I83" s="216"/>
      <c r="J83" s="216"/>
      <c r="K83" s="87"/>
      <c r="L83" s="87"/>
      <c r="M83" s="100"/>
      <c r="N83" s="71"/>
      <c r="O83" s="99"/>
      <c r="P83" s="99"/>
      <c r="Q83" s="99"/>
      <c r="R83" s="99"/>
      <c r="S83" s="99"/>
      <c r="Z83" s="99"/>
      <c r="AA83" s="99"/>
      <c r="AB83" s="99"/>
      <c r="AC83" s="71"/>
      <c r="AD83" s="276">
        <f>IF(AO37="","",AD52)</f>
        <v>2.1</v>
      </c>
      <c r="AE83" s="277"/>
      <c r="AF83" s="277"/>
      <c r="AG83" s="277"/>
      <c r="AH83" s="277"/>
      <c r="AI83" s="277"/>
      <c r="AJ83" s="163"/>
      <c r="AK83" s="163"/>
      <c r="AL83" s="100"/>
      <c r="AM83" s="71"/>
      <c r="AN83" s="99"/>
      <c r="AO83" s="99"/>
      <c r="AP83" s="99"/>
      <c r="AQ83" s="99"/>
    </row>
    <row r="84" spans="1:44" ht="3.75" customHeight="1" x14ac:dyDescent="0.4">
      <c r="B84" s="99"/>
      <c r="C84" s="99"/>
      <c r="D84" s="60"/>
      <c r="E84" s="86"/>
      <c r="F84" s="60"/>
      <c r="G84" s="60"/>
      <c r="H84" s="60"/>
      <c r="I84" s="60"/>
      <c r="J84" s="88"/>
      <c r="K84" s="87"/>
      <c r="L84" s="87"/>
      <c r="M84" s="89"/>
      <c r="N84" s="99"/>
      <c r="O84" s="99"/>
      <c r="P84" s="99"/>
      <c r="Q84" s="99"/>
      <c r="R84" s="99"/>
      <c r="S84" s="99"/>
      <c r="Z84" s="99"/>
      <c r="AA84" s="99"/>
      <c r="AB84" s="99"/>
      <c r="AC84" s="60"/>
      <c r="AD84" s="86"/>
      <c r="AE84" s="60"/>
      <c r="AF84" s="60"/>
      <c r="AG84" s="60"/>
      <c r="AH84" s="60"/>
      <c r="AI84" s="88"/>
      <c r="AJ84" s="87"/>
      <c r="AK84" s="87"/>
      <c r="AL84" s="89"/>
      <c r="AM84" s="99"/>
      <c r="AN84" s="99"/>
      <c r="AO84" s="99"/>
      <c r="AP84" s="99"/>
      <c r="AQ84" s="99"/>
    </row>
    <row r="85" spans="1:44" ht="18.75" customHeight="1" x14ac:dyDescent="0.4">
      <c r="B85" s="99"/>
      <c r="C85" s="99"/>
      <c r="D85" s="103"/>
      <c r="E85" s="104"/>
      <c r="F85" s="61"/>
      <c r="G85" s="61"/>
      <c r="H85" s="61"/>
      <c r="I85" s="61"/>
      <c r="J85" s="80"/>
      <c r="K85" s="87"/>
      <c r="L85" s="87"/>
      <c r="M85" s="89"/>
      <c r="N85" s="99"/>
      <c r="O85" s="99"/>
      <c r="P85" s="99"/>
      <c r="Q85" s="99"/>
      <c r="R85" s="99"/>
      <c r="S85" s="99"/>
      <c r="Z85" s="99"/>
      <c r="AA85" s="99"/>
      <c r="AB85" s="99"/>
      <c r="AC85" s="103"/>
      <c r="AD85" s="104"/>
      <c r="AE85" s="61"/>
      <c r="AF85" s="61"/>
      <c r="AG85" s="61"/>
      <c r="AH85" s="61"/>
      <c r="AI85" s="80"/>
      <c r="AJ85" s="87"/>
      <c r="AK85" s="87"/>
      <c r="AL85" s="89"/>
      <c r="AM85" s="99"/>
      <c r="AN85" s="99"/>
      <c r="AO85" s="99"/>
      <c r="AP85" s="99"/>
      <c r="AQ85" s="99"/>
    </row>
    <row r="86" spans="1:44" ht="3.75" customHeight="1" x14ac:dyDescent="0.4">
      <c r="B86" s="99"/>
      <c r="C86" s="99"/>
      <c r="D86" s="60"/>
      <c r="E86" s="58"/>
      <c r="F86" s="58"/>
      <c r="G86" s="58"/>
      <c r="H86" s="58"/>
      <c r="I86" s="58"/>
      <c r="J86" s="58"/>
      <c r="K86" s="58"/>
      <c r="L86" s="58"/>
      <c r="M86" s="60"/>
      <c r="N86" s="99"/>
      <c r="O86" s="99"/>
      <c r="P86" s="99"/>
      <c r="Q86" s="99"/>
      <c r="R86" s="99"/>
      <c r="S86" s="99"/>
      <c r="Z86" s="99"/>
      <c r="AA86" s="99"/>
      <c r="AB86" s="99"/>
      <c r="AC86" s="60"/>
      <c r="AD86" s="58"/>
      <c r="AE86" s="58"/>
      <c r="AF86" s="58"/>
      <c r="AG86" s="58"/>
      <c r="AH86" s="58"/>
      <c r="AI86" s="58"/>
      <c r="AJ86" s="58"/>
      <c r="AK86" s="58"/>
      <c r="AL86" s="60"/>
      <c r="AM86" s="99"/>
      <c r="AN86" s="99"/>
      <c r="AO86" s="99"/>
      <c r="AP86" s="99"/>
      <c r="AQ86" s="56"/>
    </row>
    <row r="87" spans="1:44" ht="18.75" customHeight="1" x14ac:dyDescent="0.4">
      <c r="B87" s="99"/>
      <c r="C87" s="99"/>
      <c r="D87" s="99"/>
      <c r="E87" s="168"/>
      <c r="F87" s="169"/>
      <c r="G87" s="169"/>
      <c r="H87" s="169"/>
      <c r="I87" s="169"/>
      <c r="J87" s="169"/>
      <c r="K87" s="155"/>
      <c r="L87" s="154"/>
      <c r="M87" s="105"/>
      <c r="N87" s="106"/>
      <c r="O87" s="61"/>
      <c r="P87" s="61"/>
      <c r="Q87" s="80"/>
      <c r="R87" s="61"/>
      <c r="S87" s="288" t="s">
        <v>64</v>
      </c>
      <c r="Z87" s="99"/>
      <c r="AA87" s="99"/>
      <c r="AB87" s="99"/>
      <c r="AC87" s="99"/>
      <c r="AD87" s="168"/>
      <c r="AE87" s="169"/>
      <c r="AF87" s="169"/>
      <c r="AG87" s="169"/>
      <c r="AH87" s="169"/>
      <c r="AI87" s="169"/>
      <c r="AJ87" s="155"/>
      <c r="AK87" s="154"/>
      <c r="AL87" s="105"/>
      <c r="AM87" s="106"/>
      <c r="AN87" s="61"/>
      <c r="AO87" s="61"/>
      <c r="AP87" s="164"/>
      <c r="AQ87" s="287">
        <f>IF(AO3="","",AB14)</f>
        <v>3</v>
      </c>
      <c r="AR87" s="280" t="s">
        <v>42</v>
      </c>
    </row>
    <row r="88" spans="1:44" ht="18.75" customHeight="1" x14ac:dyDescent="0.4">
      <c r="B88" s="99"/>
      <c r="C88" s="99"/>
      <c r="D88" s="99"/>
      <c r="E88" s="157"/>
      <c r="F88" s="155"/>
      <c r="G88" s="155"/>
      <c r="H88" s="155"/>
      <c r="I88" s="155"/>
      <c r="J88" s="155"/>
      <c r="K88" s="155"/>
      <c r="L88" s="156"/>
      <c r="M88" s="105"/>
      <c r="N88" s="107"/>
      <c r="O88" s="107"/>
      <c r="P88" s="107"/>
      <c r="Q88" s="88"/>
      <c r="R88" s="99"/>
      <c r="S88" s="288"/>
      <c r="Z88" s="99"/>
      <c r="AA88" s="99"/>
      <c r="AB88" s="99"/>
      <c r="AC88" s="99"/>
      <c r="AD88" s="157"/>
      <c r="AE88" s="155"/>
      <c r="AF88" s="155"/>
      <c r="AG88" s="155"/>
      <c r="AH88" s="155"/>
      <c r="AI88" s="155"/>
      <c r="AJ88" s="155"/>
      <c r="AK88" s="156"/>
      <c r="AL88" s="105"/>
      <c r="AM88" s="107"/>
      <c r="AN88" s="107"/>
      <c r="AO88" s="107"/>
      <c r="AP88" s="165"/>
      <c r="AQ88" s="287"/>
      <c r="AR88" s="280"/>
    </row>
    <row r="89" spans="1:44" ht="18.75" customHeight="1" x14ac:dyDescent="0.4">
      <c r="B89" s="99"/>
      <c r="C89" s="99"/>
      <c r="D89" s="99"/>
      <c r="E89" s="108"/>
      <c r="F89" s="109"/>
      <c r="G89" s="109"/>
      <c r="H89" s="109"/>
      <c r="I89" s="109"/>
      <c r="J89" s="110"/>
      <c r="K89" s="166"/>
      <c r="L89" s="156"/>
      <c r="M89" s="105"/>
      <c r="N89" s="281"/>
      <c r="O89" s="106"/>
      <c r="P89" s="283"/>
      <c r="Q89" s="289" t="s">
        <v>63</v>
      </c>
      <c r="R89" s="99"/>
      <c r="S89" s="288"/>
      <c r="T89" s="200" t="s">
        <v>42</v>
      </c>
      <c r="Z89" s="99"/>
      <c r="AA89" s="99"/>
      <c r="AB89" s="99"/>
      <c r="AC89" s="99"/>
      <c r="AD89" s="108"/>
      <c r="AE89" s="109"/>
      <c r="AF89" s="109"/>
      <c r="AG89" s="109"/>
      <c r="AH89" s="109"/>
      <c r="AI89" s="110"/>
      <c r="AJ89" s="166"/>
      <c r="AK89" s="156"/>
      <c r="AL89" s="105"/>
      <c r="AM89" s="281"/>
      <c r="AN89" s="106"/>
      <c r="AO89" s="283"/>
      <c r="AP89" s="286">
        <f>IF(AO3="","",AD17)</f>
        <v>1.8000000000000003</v>
      </c>
      <c r="AQ89" s="287"/>
      <c r="AR89" s="280"/>
    </row>
    <row r="90" spans="1:44" ht="18.75" customHeight="1" x14ac:dyDescent="0.4">
      <c r="A90" s="296" t="s">
        <v>54</v>
      </c>
      <c r="B90" s="99"/>
      <c r="C90" s="99"/>
      <c r="D90" s="99"/>
      <c r="E90" s="111"/>
      <c r="F90" s="112"/>
      <c r="G90" s="112"/>
      <c r="H90" s="112"/>
      <c r="I90" s="113"/>
      <c r="J90" s="113"/>
      <c r="K90" s="166"/>
      <c r="L90" s="156"/>
      <c r="M90" s="105"/>
      <c r="N90" s="200"/>
      <c r="O90" s="105"/>
      <c r="P90" s="284"/>
      <c r="Q90" s="289"/>
      <c r="R90" s="99"/>
      <c r="S90" s="288"/>
      <c r="T90" s="200"/>
      <c r="X90" s="41"/>
      <c r="Z90" s="99"/>
      <c r="AA90" s="99"/>
      <c r="AB90" s="99"/>
      <c r="AC90" s="99"/>
      <c r="AD90" s="111"/>
      <c r="AE90" s="112"/>
      <c r="AF90" s="112"/>
      <c r="AG90" s="112"/>
      <c r="AH90" s="113"/>
      <c r="AI90" s="113"/>
      <c r="AJ90" s="166"/>
      <c r="AK90" s="156"/>
      <c r="AL90" s="105"/>
      <c r="AM90" s="200"/>
      <c r="AN90" s="105"/>
      <c r="AO90" s="284"/>
      <c r="AP90" s="286"/>
      <c r="AQ90" s="287"/>
      <c r="AR90" s="280"/>
    </row>
    <row r="91" spans="1:44" ht="18.75" customHeight="1" x14ac:dyDescent="0.4">
      <c r="A91" s="296"/>
      <c r="B91" s="61"/>
      <c r="C91" s="81"/>
      <c r="D91" s="99"/>
      <c r="E91" s="114"/>
      <c r="F91" s="115"/>
      <c r="G91" s="115"/>
      <c r="H91" s="116"/>
      <c r="I91" s="117"/>
      <c r="J91" s="113"/>
      <c r="K91" s="166"/>
      <c r="L91" s="156"/>
      <c r="M91" s="105"/>
      <c r="N91" s="200"/>
      <c r="O91" s="105"/>
      <c r="P91" s="284"/>
      <c r="Q91" s="289"/>
      <c r="R91" s="99"/>
      <c r="S91" s="288"/>
      <c r="T91" s="200"/>
      <c r="X91" s="41"/>
      <c r="Y91" s="28"/>
      <c r="Z91" s="301">
        <f>IF(AO3="","",AF33)</f>
        <v>0.6</v>
      </c>
      <c r="AA91" s="61"/>
      <c r="AB91" s="61"/>
      <c r="AC91" s="99"/>
      <c r="AD91" s="114"/>
      <c r="AE91" s="115"/>
      <c r="AF91" s="115"/>
      <c r="AG91" s="116"/>
      <c r="AH91" s="117"/>
      <c r="AI91" s="113"/>
      <c r="AJ91" s="166"/>
      <c r="AK91" s="156"/>
      <c r="AL91" s="105"/>
      <c r="AM91" s="200"/>
      <c r="AN91" s="105"/>
      <c r="AO91" s="284"/>
      <c r="AP91" s="286"/>
      <c r="AQ91" s="287"/>
      <c r="AR91" s="280"/>
    </row>
    <row r="92" spans="1:44" ht="18.75" customHeight="1" x14ac:dyDescent="0.4">
      <c r="A92" s="296"/>
      <c r="B92" s="60"/>
      <c r="C92" s="89"/>
      <c r="D92" s="99"/>
      <c r="E92" s="118"/>
      <c r="F92" s="113"/>
      <c r="G92" s="113"/>
      <c r="H92" s="119"/>
      <c r="I92" s="117"/>
      <c r="J92" s="113"/>
      <c r="K92" s="166"/>
      <c r="L92" s="156"/>
      <c r="M92" s="105"/>
      <c r="N92" s="200"/>
      <c r="O92" s="105"/>
      <c r="P92" s="284"/>
      <c r="Q92" s="289"/>
      <c r="R92" s="99"/>
      <c r="S92" s="288"/>
      <c r="T92" s="200"/>
      <c r="X92" s="41"/>
      <c r="Y92" s="26"/>
      <c r="Z92" s="302"/>
      <c r="AA92" s="60"/>
      <c r="AB92" s="60"/>
      <c r="AC92" s="99"/>
      <c r="AD92" s="118"/>
      <c r="AE92" s="113"/>
      <c r="AF92" s="113"/>
      <c r="AG92" s="119"/>
      <c r="AH92" s="117"/>
      <c r="AI92" s="113"/>
      <c r="AJ92" s="166"/>
      <c r="AK92" s="156"/>
      <c r="AL92" s="105"/>
      <c r="AM92" s="200"/>
      <c r="AN92" s="105"/>
      <c r="AO92" s="284"/>
      <c r="AP92" s="286"/>
      <c r="AQ92" s="287"/>
      <c r="AR92" s="280"/>
    </row>
    <row r="93" spans="1:44" ht="18.75" customHeight="1" x14ac:dyDescent="0.4">
      <c r="A93" s="296"/>
      <c r="B93" s="60"/>
      <c r="C93" s="89"/>
      <c r="D93" s="99"/>
      <c r="E93" s="118"/>
      <c r="F93" s="113"/>
      <c r="G93" s="113"/>
      <c r="H93" s="119"/>
      <c r="I93" s="117"/>
      <c r="J93" s="113"/>
      <c r="K93" s="166"/>
      <c r="L93" s="156"/>
      <c r="M93" s="105"/>
      <c r="N93" s="200"/>
      <c r="O93" s="105"/>
      <c r="P93" s="284"/>
      <c r="Q93" s="289"/>
      <c r="R93" s="99"/>
      <c r="S93" s="288"/>
      <c r="T93" s="200"/>
      <c r="X93" s="41"/>
      <c r="Y93" s="26"/>
      <c r="Z93" s="302"/>
      <c r="AA93" s="67"/>
      <c r="AB93" s="67"/>
      <c r="AC93" s="99"/>
      <c r="AD93" s="118"/>
      <c r="AE93" s="113"/>
      <c r="AF93" s="113"/>
      <c r="AG93" s="119"/>
      <c r="AH93" s="117"/>
      <c r="AI93" s="113"/>
      <c r="AJ93" s="166"/>
      <c r="AK93" s="156"/>
      <c r="AL93" s="105"/>
      <c r="AM93" s="200"/>
      <c r="AN93" s="105"/>
      <c r="AO93" s="284"/>
      <c r="AP93" s="286"/>
      <c r="AQ93" s="287"/>
      <c r="AR93" s="280"/>
    </row>
    <row r="94" spans="1:44" x14ac:dyDescent="0.4">
      <c r="A94" s="296"/>
      <c r="B94" s="60"/>
      <c r="C94" s="89"/>
      <c r="D94" s="99"/>
      <c r="E94" s="118"/>
      <c r="F94" s="113"/>
      <c r="G94" s="113"/>
      <c r="H94" s="119"/>
      <c r="I94" s="117"/>
      <c r="J94" s="113"/>
      <c r="K94" s="166"/>
      <c r="L94" s="156"/>
      <c r="M94" s="105"/>
      <c r="N94" s="200"/>
      <c r="O94" s="105"/>
      <c r="P94" s="284"/>
      <c r="Q94" s="289"/>
      <c r="R94" s="99"/>
      <c r="S94" s="288"/>
      <c r="T94" s="200"/>
      <c r="X94" s="41"/>
      <c r="Y94" s="26"/>
      <c r="Z94" s="302"/>
      <c r="AA94" s="60"/>
      <c r="AB94" s="60"/>
      <c r="AC94" s="99"/>
      <c r="AD94" s="118"/>
      <c r="AE94" s="113"/>
      <c r="AF94" s="113"/>
      <c r="AG94" s="119"/>
      <c r="AH94" s="117"/>
      <c r="AI94" s="113"/>
      <c r="AJ94" s="166"/>
      <c r="AK94" s="156"/>
      <c r="AL94" s="105"/>
      <c r="AM94" s="200"/>
      <c r="AN94" s="105"/>
      <c r="AO94" s="284"/>
      <c r="AP94" s="286"/>
      <c r="AQ94" s="287"/>
      <c r="AR94" s="280"/>
    </row>
    <row r="95" spans="1:44" x14ac:dyDescent="0.4">
      <c r="A95" s="296"/>
      <c r="B95" s="56"/>
      <c r="C95" s="92"/>
      <c r="D95" s="99"/>
      <c r="E95" s="120"/>
      <c r="F95" s="121"/>
      <c r="G95" s="121"/>
      <c r="H95" s="122"/>
      <c r="I95" s="117"/>
      <c r="J95" s="113"/>
      <c r="K95" s="166"/>
      <c r="L95" s="156"/>
      <c r="M95" s="105"/>
      <c r="N95" s="200"/>
      <c r="O95" s="105"/>
      <c r="P95" s="284"/>
      <c r="Q95" s="289"/>
      <c r="R95" s="99"/>
      <c r="S95" s="288"/>
      <c r="T95" s="200"/>
      <c r="X95" s="41"/>
      <c r="Y95" s="23"/>
      <c r="Z95" s="303"/>
      <c r="AA95" s="56"/>
      <c r="AB95" s="56"/>
      <c r="AC95" s="99"/>
      <c r="AD95" s="120"/>
      <c r="AE95" s="121"/>
      <c r="AF95" s="121"/>
      <c r="AG95" s="122"/>
      <c r="AH95" s="117"/>
      <c r="AI95" s="113"/>
      <c r="AJ95" s="166"/>
      <c r="AK95" s="156"/>
      <c r="AL95" s="105"/>
      <c r="AM95" s="200"/>
      <c r="AN95" s="105"/>
      <c r="AO95" s="284"/>
      <c r="AP95" s="286"/>
      <c r="AQ95" s="287"/>
      <c r="AR95" s="280"/>
    </row>
    <row r="96" spans="1:44" x14ac:dyDescent="0.4">
      <c r="A96" s="296"/>
      <c r="B96" s="99"/>
      <c r="C96" s="99"/>
      <c r="D96" s="99"/>
      <c r="E96" s="118"/>
      <c r="F96" s="113"/>
      <c r="G96" s="113"/>
      <c r="H96" s="113"/>
      <c r="I96" s="113"/>
      <c r="J96" s="113"/>
      <c r="K96" s="166"/>
      <c r="L96" s="156"/>
      <c r="M96" s="105"/>
      <c r="N96" s="200"/>
      <c r="O96" s="105"/>
      <c r="P96" s="284"/>
      <c r="Q96" s="289"/>
      <c r="R96" s="99"/>
      <c r="S96" s="288"/>
      <c r="T96" s="200"/>
      <c r="X96" s="41"/>
      <c r="Z96" s="99"/>
      <c r="AA96" s="99"/>
      <c r="AB96" s="99"/>
      <c r="AC96" s="99"/>
      <c r="AD96" s="118"/>
      <c r="AE96" s="113"/>
      <c r="AF96" s="113"/>
      <c r="AG96" s="113"/>
      <c r="AH96" s="113"/>
      <c r="AI96" s="113"/>
      <c r="AJ96" s="166"/>
      <c r="AK96" s="156"/>
      <c r="AL96" s="105"/>
      <c r="AM96" s="200"/>
      <c r="AN96" s="105"/>
      <c r="AO96" s="284"/>
      <c r="AP96" s="286"/>
      <c r="AQ96" s="287"/>
      <c r="AR96" s="280"/>
    </row>
    <row r="97" spans="2:44" x14ac:dyDescent="0.4">
      <c r="B97" s="99"/>
      <c r="C97" s="99"/>
      <c r="D97" s="99"/>
      <c r="E97" s="123"/>
      <c r="F97" s="124"/>
      <c r="G97" s="124"/>
      <c r="H97" s="124"/>
      <c r="I97" s="124"/>
      <c r="J97" s="124"/>
      <c r="K97" s="166"/>
      <c r="L97" s="156"/>
      <c r="M97" s="105"/>
      <c r="N97" s="282"/>
      <c r="O97" s="125"/>
      <c r="P97" s="285"/>
      <c r="Q97" s="289"/>
      <c r="R97" s="99"/>
      <c r="S97" s="288"/>
      <c r="T97" s="200"/>
      <c r="Z97" s="99"/>
      <c r="AA97" s="99"/>
      <c r="AB97" s="99"/>
      <c r="AC97" s="99"/>
      <c r="AD97" s="123"/>
      <c r="AE97" s="124"/>
      <c r="AF97" s="124"/>
      <c r="AG97" s="124"/>
      <c r="AH97" s="124"/>
      <c r="AI97" s="124"/>
      <c r="AJ97" s="166"/>
      <c r="AK97" s="156"/>
      <c r="AL97" s="105"/>
      <c r="AM97" s="282"/>
      <c r="AN97" s="125"/>
      <c r="AO97" s="285"/>
      <c r="AP97" s="286"/>
      <c r="AQ97" s="287"/>
      <c r="AR97" s="280"/>
    </row>
    <row r="98" spans="2:44" x14ac:dyDescent="0.4">
      <c r="B98" s="99"/>
      <c r="C98" s="99"/>
      <c r="D98" s="99"/>
      <c r="E98" s="157"/>
      <c r="F98" s="155"/>
      <c r="G98" s="155"/>
      <c r="H98" s="155"/>
      <c r="I98" s="155"/>
      <c r="J98" s="155"/>
      <c r="K98" s="155"/>
      <c r="L98" s="156"/>
      <c r="M98" s="105"/>
      <c r="N98" s="107"/>
      <c r="O98" s="107"/>
      <c r="P98" s="107"/>
      <c r="Q98" s="88"/>
      <c r="R98" s="99"/>
      <c r="S98" s="288"/>
      <c r="Z98" s="99"/>
      <c r="AA98" s="99"/>
      <c r="AB98" s="99"/>
      <c r="AC98" s="99"/>
      <c r="AD98" s="157"/>
      <c r="AE98" s="155"/>
      <c r="AF98" s="155"/>
      <c r="AG98" s="155"/>
      <c r="AH98" s="155"/>
      <c r="AI98" s="155"/>
      <c r="AJ98" s="155"/>
      <c r="AK98" s="156"/>
      <c r="AL98" s="105"/>
      <c r="AM98" s="107"/>
      <c r="AN98" s="107"/>
      <c r="AO98" s="107"/>
      <c r="AP98" s="165"/>
      <c r="AQ98" s="287"/>
      <c r="AR98" s="280"/>
    </row>
    <row r="99" spans="2:44" x14ac:dyDescent="0.4">
      <c r="B99" s="99"/>
      <c r="C99" s="99"/>
      <c r="D99" s="99"/>
      <c r="E99" s="158"/>
      <c r="F99" s="159"/>
      <c r="G99" s="159"/>
      <c r="H99" s="159"/>
      <c r="I99" s="159"/>
      <c r="J99" s="159"/>
      <c r="K99" s="159"/>
      <c r="L99" s="167"/>
      <c r="M99" s="105"/>
      <c r="N99" s="107"/>
      <c r="O99" s="99"/>
      <c r="P99" s="99"/>
      <c r="Q99" s="88"/>
      <c r="R99" s="99"/>
      <c r="S99" s="288"/>
      <c r="Z99" s="99"/>
      <c r="AA99" s="99"/>
      <c r="AB99" s="99"/>
      <c r="AC99" s="99"/>
      <c r="AD99" s="158"/>
      <c r="AE99" s="159"/>
      <c r="AF99" s="159"/>
      <c r="AG99" s="159"/>
      <c r="AH99" s="159"/>
      <c r="AI99" s="159"/>
      <c r="AJ99" s="159"/>
      <c r="AK99" s="167"/>
      <c r="AL99" s="105"/>
      <c r="AM99" s="107"/>
      <c r="AN99" s="99"/>
      <c r="AO99" s="99"/>
      <c r="AP99" s="165"/>
      <c r="AQ99" s="287"/>
      <c r="AR99" s="280"/>
    </row>
    <row r="100" spans="2:44" ht="4.5" customHeight="1" x14ac:dyDescent="0.4">
      <c r="B100" s="99"/>
      <c r="C100" s="99"/>
      <c r="D100" s="60"/>
      <c r="E100" s="82"/>
      <c r="F100" s="82"/>
      <c r="G100" s="82"/>
      <c r="H100" s="82"/>
      <c r="I100" s="82"/>
      <c r="J100" s="82"/>
      <c r="K100" s="82"/>
      <c r="L100" s="82"/>
      <c r="M100" s="60"/>
      <c r="N100" s="61"/>
      <c r="O100" s="61"/>
      <c r="P100" s="61"/>
      <c r="Q100" s="61"/>
      <c r="R100" s="61"/>
      <c r="S100" s="99"/>
      <c r="Z100" s="99"/>
      <c r="AA100" s="99"/>
      <c r="AB100" s="99"/>
      <c r="AC100" s="60"/>
      <c r="AD100" s="82"/>
      <c r="AE100" s="82"/>
      <c r="AF100" s="82"/>
      <c r="AG100" s="82"/>
      <c r="AH100" s="82"/>
      <c r="AI100" s="82"/>
      <c r="AJ100" s="82"/>
      <c r="AK100" s="82"/>
      <c r="AL100" s="60"/>
      <c r="AM100" s="61"/>
      <c r="AN100" s="61"/>
      <c r="AO100" s="61"/>
      <c r="AP100" s="61"/>
      <c r="AQ100" s="61"/>
    </row>
    <row r="101" spans="2:44" x14ac:dyDescent="0.4">
      <c r="B101" s="99"/>
      <c r="C101" s="99"/>
      <c r="D101" s="99"/>
      <c r="E101" s="297" t="s">
        <v>25</v>
      </c>
      <c r="F101" s="207"/>
      <c r="G101" s="207"/>
      <c r="H101" s="208"/>
      <c r="I101" s="60"/>
      <c r="J101" s="60"/>
      <c r="K101" s="60"/>
      <c r="L101" s="88"/>
      <c r="M101" s="60"/>
      <c r="N101" s="60"/>
      <c r="O101" s="60"/>
      <c r="P101" s="60"/>
      <c r="Q101" s="60"/>
      <c r="R101" s="60"/>
      <c r="S101" s="99"/>
      <c r="Z101" s="99"/>
      <c r="AA101" s="99"/>
      <c r="AB101" s="99"/>
      <c r="AC101" s="99"/>
      <c r="AD101" s="298">
        <f>IF(AO37="","",AD54)</f>
        <v>1.5</v>
      </c>
      <c r="AE101" s="299"/>
      <c r="AF101" s="299"/>
      <c r="AG101" s="300"/>
      <c r="AH101" s="60"/>
      <c r="AI101" s="60"/>
      <c r="AJ101" s="60"/>
      <c r="AK101" s="103"/>
      <c r="AL101" s="60"/>
      <c r="AM101" s="60"/>
      <c r="AN101" s="60"/>
      <c r="AO101" s="60"/>
      <c r="AP101" s="60"/>
      <c r="AQ101" s="60"/>
    </row>
    <row r="102" spans="2:44" ht="3.75" customHeight="1" x14ac:dyDescent="0.4">
      <c r="B102" s="99"/>
      <c r="C102" s="99"/>
      <c r="D102" s="126"/>
      <c r="E102" s="127"/>
      <c r="F102" s="60"/>
      <c r="G102" s="60"/>
      <c r="H102" s="88"/>
      <c r="I102" s="60"/>
      <c r="J102" s="60"/>
      <c r="K102" s="128"/>
      <c r="L102" s="129"/>
      <c r="M102" s="126"/>
      <c r="N102" s="126"/>
      <c r="O102" s="99"/>
      <c r="P102" s="99"/>
      <c r="Q102" s="99"/>
      <c r="R102" s="99"/>
      <c r="S102" s="99"/>
      <c r="Z102" s="99"/>
      <c r="AA102" s="99"/>
      <c r="AB102" s="99"/>
      <c r="AC102" s="126"/>
      <c r="AD102" s="127"/>
      <c r="AE102" s="60"/>
      <c r="AF102" s="60"/>
      <c r="AG102" s="88"/>
      <c r="AH102" s="60"/>
      <c r="AI102" s="60"/>
      <c r="AJ102" s="128"/>
      <c r="AK102" s="131"/>
      <c r="AL102" s="126"/>
      <c r="AM102" s="126"/>
      <c r="AN102" s="99"/>
      <c r="AO102" s="99"/>
      <c r="AP102" s="99"/>
      <c r="AQ102" s="99"/>
    </row>
    <row r="103" spans="2:44" x14ac:dyDescent="0.4">
      <c r="B103" s="99"/>
      <c r="C103" s="99"/>
      <c r="D103" s="126"/>
      <c r="E103" s="195" t="s">
        <v>43</v>
      </c>
      <c r="F103" s="196"/>
      <c r="G103" s="196"/>
      <c r="H103" s="196"/>
      <c r="I103" s="196"/>
      <c r="J103" s="196"/>
      <c r="K103" s="196"/>
      <c r="L103" s="197"/>
      <c r="M103" s="126"/>
      <c r="N103" s="126"/>
      <c r="O103" s="99"/>
      <c r="P103" s="99"/>
      <c r="Q103" s="99"/>
      <c r="R103" s="99"/>
      <c r="S103" s="99"/>
      <c r="AC103" s="43"/>
      <c r="AD103" s="192" t="s">
        <v>43</v>
      </c>
      <c r="AE103" s="193"/>
      <c r="AF103" s="193"/>
      <c r="AG103" s="193"/>
      <c r="AH103" s="193"/>
      <c r="AI103" s="193"/>
      <c r="AJ103" s="193"/>
      <c r="AK103" s="194"/>
      <c r="AL103" s="43"/>
      <c r="AM103" s="43"/>
    </row>
  </sheetData>
  <sheetProtection sheet="1" objects="1" scenarios="1"/>
  <mergeCells count="121">
    <mergeCell ref="A90:A96"/>
    <mergeCell ref="E101:H101"/>
    <mergeCell ref="N89:N97"/>
    <mergeCell ref="P89:P97"/>
    <mergeCell ref="E81:L81"/>
    <mergeCell ref="E83:J83"/>
    <mergeCell ref="AD101:AG101"/>
    <mergeCell ref="Z91:Z95"/>
    <mergeCell ref="AD81:AK81"/>
    <mergeCell ref="AD83:AI83"/>
    <mergeCell ref="D79:E80"/>
    <mergeCell ref="AP58:AR58"/>
    <mergeCell ref="AP59:AR59"/>
    <mergeCell ref="AP60:AR60"/>
    <mergeCell ref="AC79:AD80"/>
    <mergeCell ref="K79:O80"/>
    <mergeCell ref="AJ79:AN80"/>
    <mergeCell ref="AR87:AR99"/>
    <mergeCell ref="AM89:AM97"/>
    <mergeCell ref="AO89:AO97"/>
    <mergeCell ref="AP89:AP97"/>
    <mergeCell ref="AQ87:AQ99"/>
    <mergeCell ref="S87:S99"/>
    <mergeCell ref="Q89:Q97"/>
    <mergeCell ref="AD70:AG70"/>
    <mergeCell ref="AF65:AG66"/>
    <mergeCell ref="Z61:Z63"/>
    <mergeCell ref="AD61:AG63"/>
    <mergeCell ref="G65:H66"/>
    <mergeCell ref="E58:L58"/>
    <mergeCell ref="E59:J59"/>
    <mergeCell ref="E60:J60"/>
    <mergeCell ref="E70:H70"/>
    <mergeCell ref="AO37:AQ37"/>
    <mergeCell ref="AO38:AQ38"/>
    <mergeCell ref="AD54:AG54"/>
    <mergeCell ref="AH54:AI54"/>
    <mergeCell ref="AD58:AK58"/>
    <mergeCell ref="AD59:AI59"/>
    <mergeCell ref="AD60:AI60"/>
    <mergeCell ref="AC48:AD49"/>
    <mergeCell ref="AD47:AK47"/>
    <mergeCell ref="AD50:AK50"/>
    <mergeCell ref="AD52:AI52"/>
    <mergeCell ref="AJ52:AK52"/>
    <mergeCell ref="AF39:AH39"/>
    <mergeCell ref="AF37:AH37"/>
    <mergeCell ref="AF38:AH38"/>
    <mergeCell ref="E50:L50"/>
    <mergeCell ref="E52:J52"/>
    <mergeCell ref="K52:L52"/>
    <mergeCell ref="E54:H54"/>
    <mergeCell ref="I54:J54"/>
    <mergeCell ref="I56:J56"/>
    <mergeCell ref="E61:H63"/>
    <mergeCell ref="C58:C66"/>
    <mergeCell ref="E47:L47"/>
    <mergeCell ref="D48:E49"/>
    <mergeCell ref="AK17:AL17"/>
    <mergeCell ref="AK21:AL21"/>
    <mergeCell ref="G23:M23"/>
    <mergeCell ref="E23:F23"/>
    <mergeCell ref="AK23:AL23"/>
    <mergeCell ref="AB21:AC21"/>
    <mergeCell ref="AD21:AE21"/>
    <mergeCell ref="AI21:AJ21"/>
    <mergeCell ref="AF21:AH21"/>
    <mergeCell ref="N20:O20"/>
    <mergeCell ref="G19:H19"/>
    <mergeCell ref="L19:M19"/>
    <mergeCell ref="N23:O23"/>
    <mergeCell ref="AB23:AC23"/>
    <mergeCell ref="AD23:AJ23"/>
    <mergeCell ref="E16:O16"/>
    <mergeCell ref="I33:K33"/>
    <mergeCell ref="AI19:AJ19"/>
    <mergeCell ref="G21:H21"/>
    <mergeCell ref="AF33:AH33"/>
    <mergeCell ref="AB19:AC19"/>
    <mergeCell ref="AB18:AC18"/>
    <mergeCell ref="C13:Q13"/>
    <mergeCell ref="E19:F19"/>
    <mergeCell ref="I19:K19"/>
    <mergeCell ref="G24:M24"/>
    <mergeCell ref="C23:C30"/>
    <mergeCell ref="N17:O17"/>
    <mergeCell ref="G25:M25"/>
    <mergeCell ref="N19:O19"/>
    <mergeCell ref="G17:M17"/>
    <mergeCell ref="L21:M21"/>
    <mergeCell ref="E20:F20"/>
    <mergeCell ref="E17:F17"/>
    <mergeCell ref="E14:O14"/>
    <mergeCell ref="Z26:Z28"/>
    <mergeCell ref="I26:K28"/>
    <mergeCell ref="AF26:AH28"/>
    <mergeCell ref="AB17:AC17"/>
    <mergeCell ref="AD103:AK103"/>
    <mergeCell ref="E103:L103"/>
    <mergeCell ref="K48:O49"/>
    <mergeCell ref="AJ48:AN49"/>
    <mergeCell ref="T89:T97"/>
    <mergeCell ref="AO3:AQ3"/>
    <mergeCell ref="AO4:AQ4"/>
    <mergeCell ref="AB4:AD4"/>
    <mergeCell ref="AB3:AD3"/>
    <mergeCell ref="AD25:AJ25"/>
    <mergeCell ref="AK19:AL19"/>
    <mergeCell ref="AK18:AL18"/>
    <mergeCell ref="AD18:AJ18"/>
    <mergeCell ref="AD17:AJ17"/>
    <mergeCell ref="AP23:AR23"/>
    <mergeCell ref="AP24:AR24"/>
    <mergeCell ref="AB5:AD5"/>
    <mergeCell ref="AP25:AR25"/>
    <mergeCell ref="AF19:AH19"/>
    <mergeCell ref="AD19:AE19"/>
    <mergeCell ref="AD24:AJ24"/>
    <mergeCell ref="AB16:AL16"/>
    <mergeCell ref="AB14:AL14"/>
    <mergeCell ref="AB13:AL13"/>
  </mergeCells>
  <phoneticPr fontId="1"/>
  <conditionalFormatting sqref="G25:M25 AD25:AJ25 E60:J60 AD60:AI60">
    <cfRule type="expression" dxfId="3" priority="4">
      <formula>$AP$25=0</formula>
    </cfRule>
  </conditionalFormatting>
  <conditionalFormatting sqref="G24:M24 AD24:AJ24 E59:J59 AD59:AI59">
    <cfRule type="expression" dxfId="2" priority="3">
      <formula>$AP$24=0</formula>
    </cfRule>
  </conditionalFormatting>
  <conditionalFormatting sqref="G24:M24">
    <cfRule type="expression" dxfId="1" priority="2">
      <formula>$AP$24=0</formula>
    </cfRule>
  </conditionalFormatting>
  <conditionalFormatting sqref="G25:M25">
    <cfRule type="expression" dxfId="0" priority="1">
      <formula>$AP$25=0</formula>
    </cfRule>
  </conditionalFormatting>
  <pageMargins left="0.23622047244094491" right="0.23622047244094491" top="0.74803149606299213" bottom="0.21" header="0.31496062992125984" footer="0.21"/>
  <pageSetup paperSize="9" scale="88" orientation="landscape" horizontalDpi="4294967293" r:id="rId1"/>
  <rowBreaks count="2" manualBreakCount="2">
    <brk id="34" max="44" man="1"/>
    <brk id="70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簡易計算シート【As1層】</vt:lpstr>
      <vt:lpstr>簡易計算シート【As1層】!Print_Area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弘樹</dc:creator>
  <cp:lastModifiedBy>吉村 弘樹</cp:lastModifiedBy>
  <cp:lastPrinted>2022-03-18T00:11:13Z</cp:lastPrinted>
  <dcterms:created xsi:type="dcterms:W3CDTF">2021-04-30T02:24:01Z</dcterms:created>
  <dcterms:modified xsi:type="dcterms:W3CDTF">2022-09-29T04:41:15Z</dcterms:modified>
</cp:coreProperties>
</file>