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00\共有\都市整備課共有\道路管理\占用・自費工事\【占用・自費工事の注意事項・チェックリスト】\"/>
    </mc:Choice>
  </mc:AlternateContent>
  <xr:revisionPtr revIDLastSave="0" documentId="13_ncr:1_{6127CC77-0F4E-4BEB-B4C4-6F6288715A73}" xr6:coauthVersionLast="47" xr6:coauthVersionMax="47" xr10:uidLastSave="{00000000-0000-0000-0000-000000000000}"/>
  <bookViews>
    <workbookView xWindow="-120" yWindow="-120" windowWidth="20730" windowHeight="11160" tabRatio="794" xr2:uid="{00000000-000D-0000-FFFF-FFFF00000000}"/>
  </bookViews>
  <sheets>
    <sheet name="簡易計算シート【As2層】" sheetId="2" r:id="rId1"/>
  </sheets>
  <definedNames>
    <definedName name="_xlnm.Print_Area" localSheetId="0">簡易計算シート【As2層】!$A$1:$AX$116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1" i="2" l="1"/>
  <c r="BB57" i="2" s="1"/>
  <c r="AC66" i="2" l="1"/>
  <c r="AE114" i="2" l="1"/>
  <c r="AA102" i="2"/>
  <c r="AG59" i="2"/>
  <c r="AG76" i="2"/>
  <c r="AU66" i="2"/>
  <c r="AU65" i="2"/>
  <c r="AU64" i="2"/>
  <c r="AU63" i="2"/>
  <c r="AC29" i="2"/>
  <c r="AK21" i="2"/>
  <c r="AW26" i="2"/>
  <c r="AK36" i="2"/>
  <c r="AW28" i="2"/>
  <c r="AI28" i="2" s="1"/>
  <c r="AW27" i="2"/>
  <c r="AW25" i="2"/>
  <c r="BC19" i="2"/>
  <c r="AN21" i="2" s="1"/>
  <c r="BB19" i="2"/>
  <c r="AI21" i="2" s="1"/>
  <c r="E65" i="2" l="1"/>
  <c r="AI27" i="2"/>
  <c r="I27" i="2"/>
  <c r="AG65" i="2"/>
  <c r="AK59" i="2"/>
  <c r="AM57" i="2" s="1"/>
  <c r="AI19" i="2"/>
  <c r="AQ100" i="2" s="1"/>
  <c r="E66" i="2"/>
  <c r="AG66" i="2"/>
  <c r="I28" i="2"/>
  <c r="AP19" i="2"/>
  <c r="AG19" i="2"/>
  <c r="BB14" i="2"/>
  <c r="BB52" i="2" l="1"/>
  <c r="AG57" i="2"/>
  <c r="AE92" i="2" s="1"/>
  <c r="BB79" i="2" s="1"/>
  <c r="AH79" i="2" s="1"/>
  <c r="AG17" i="2"/>
  <c r="BB53" i="2" l="1"/>
  <c r="AR17" i="2"/>
  <c r="AS98" i="2"/>
  <c r="AE17" i="2"/>
  <c r="AH42" i="2" l="1"/>
  <c r="AE15" i="2"/>
  <c r="AU96" i="2" s="1"/>
  <c r="AG55" i="2"/>
  <c r="AO55" i="2" l="1"/>
  <c r="AG53" i="2" s="1"/>
  <c r="AE88" i="2" s="1"/>
  <c r="AL86" i="2"/>
  <c r="AN51" i="2"/>
  <c r="AE90" i="2"/>
</calcChain>
</file>

<file path=xl/sharedStrings.xml><?xml version="1.0" encoding="utf-8"?>
<sst xmlns="http://schemas.openxmlformats.org/spreadsheetml/2006/main" count="172" uniqueCount="99">
  <si>
    <t>道路に対して横断方向に管を設置する場合</t>
    <rPh sb="0" eb="2">
      <t>ドウロ</t>
    </rPh>
    <rPh sb="3" eb="4">
      <t>タイ</t>
    </rPh>
    <rPh sb="6" eb="8">
      <t>オウダン</t>
    </rPh>
    <rPh sb="8" eb="10">
      <t>ホウコウ</t>
    </rPh>
    <rPh sb="11" eb="12">
      <t>カン</t>
    </rPh>
    <rPh sb="13" eb="15">
      <t>セッチ</t>
    </rPh>
    <rPh sb="17" eb="19">
      <t>バアイ</t>
    </rPh>
    <phoneticPr fontId="1"/>
  </si>
  <si>
    <t>H</t>
    <phoneticPr fontId="1"/>
  </si>
  <si>
    <t>＝</t>
    <phoneticPr fontId="1"/>
  </si>
  <si>
    <t>m</t>
    <phoneticPr fontId="1"/>
  </si>
  <si>
    <t>t1</t>
    <phoneticPr fontId="1"/>
  </si>
  <si>
    <t>t2</t>
  </si>
  <si>
    <t>t1：上層路盤厚</t>
    <rPh sb="3" eb="5">
      <t>ジョウソウ</t>
    </rPh>
    <rPh sb="5" eb="7">
      <t>ロバン</t>
    </rPh>
    <rPh sb="7" eb="8">
      <t>アツ</t>
    </rPh>
    <phoneticPr fontId="1"/>
  </si>
  <si>
    <t>B:掘削幅</t>
    <phoneticPr fontId="1"/>
  </si>
  <si>
    <t>m</t>
    <phoneticPr fontId="1"/>
  </si>
  <si>
    <t>H×0.3</t>
    <phoneticPr fontId="1"/>
  </si>
  <si>
    <t>全W</t>
    <rPh sb="0" eb="1">
      <t>ゼン</t>
    </rPh>
    <phoneticPr fontId="1"/>
  </si>
  <si>
    <t>T1：表層厚</t>
    <rPh sb="3" eb="5">
      <t>ヒョウソウ</t>
    </rPh>
    <rPh sb="5" eb="6">
      <t>アツ</t>
    </rPh>
    <phoneticPr fontId="1"/>
  </si>
  <si>
    <t>T2：基層厚</t>
    <rPh sb="3" eb="5">
      <t>キソウ</t>
    </rPh>
    <rPh sb="5" eb="6">
      <t>アツ</t>
    </rPh>
    <phoneticPr fontId="1"/>
  </si>
  <si>
    <t>路盤厚以上</t>
    <rPh sb="0" eb="2">
      <t>ロバン</t>
    </rPh>
    <rPh sb="2" eb="3">
      <t>アツ</t>
    </rPh>
    <rPh sb="3" eb="5">
      <t>イジョウ</t>
    </rPh>
    <phoneticPr fontId="1"/>
  </si>
  <si>
    <t>B</t>
    <phoneticPr fontId="1"/>
  </si>
  <si>
    <t>T2</t>
    <phoneticPr fontId="1"/>
  </si>
  <si>
    <t>T1</t>
    <phoneticPr fontId="1"/>
  </si>
  <si>
    <t>〇</t>
  </si>
  <si>
    <t>〇</t>
    <phoneticPr fontId="1"/>
  </si>
  <si>
    <t>官民
境界</t>
    <rPh sb="0" eb="2">
      <t>カンミン</t>
    </rPh>
    <rPh sb="3" eb="5">
      <t>キョウカイ</t>
    </rPh>
    <phoneticPr fontId="1"/>
  </si>
  <si>
    <t>路盤厚以上</t>
    <rPh sb="0" eb="2">
      <t>ロバン</t>
    </rPh>
    <rPh sb="2" eb="3">
      <t>アツ</t>
    </rPh>
    <rPh sb="3" eb="5">
      <t>イジョウ</t>
    </rPh>
    <phoneticPr fontId="1"/>
  </si>
  <si>
    <t>H</t>
    <phoneticPr fontId="1"/>
  </si>
  <si>
    <t>W：掘削範囲</t>
    <rPh sb="2" eb="4">
      <t>クッサク</t>
    </rPh>
    <rPh sb="4" eb="6">
      <t>ハンイ</t>
    </rPh>
    <phoneticPr fontId="1"/>
  </si>
  <si>
    <t>占用諸元（m単位）</t>
    <rPh sb="0" eb="2">
      <t>センヨウ</t>
    </rPh>
    <rPh sb="2" eb="4">
      <t>ショゲン</t>
    </rPh>
    <rPh sb="6" eb="8">
      <t>タンイ</t>
    </rPh>
    <phoneticPr fontId="1"/>
  </si>
  <si>
    <t>舗装諸元（m単位）</t>
    <rPh sb="0" eb="2">
      <t>ホソウ</t>
    </rPh>
    <rPh sb="2" eb="4">
      <t>ショゲン</t>
    </rPh>
    <rPh sb="6" eb="8">
      <t>タンイ</t>
    </rPh>
    <phoneticPr fontId="1"/>
  </si>
  <si>
    <t>道路諸元（m単位）</t>
    <rPh sb="0" eb="2">
      <t>ドウロ</t>
    </rPh>
    <rPh sb="2" eb="4">
      <t>ショゲン</t>
    </rPh>
    <rPh sb="6" eb="8">
      <t>タンイ</t>
    </rPh>
    <phoneticPr fontId="1"/>
  </si>
  <si>
    <t>全幅員</t>
    <rPh sb="0" eb="1">
      <t>ゼン</t>
    </rPh>
    <rPh sb="1" eb="3">
      <t>フクイン</t>
    </rPh>
    <phoneticPr fontId="1"/>
  </si>
  <si>
    <t>半幅員(CLまで)
または全幅員</t>
    <rPh sb="0" eb="1">
      <t>ハン</t>
    </rPh>
    <rPh sb="1" eb="3">
      <t>フクイン</t>
    </rPh>
    <rPh sb="13" eb="14">
      <t>ゼン</t>
    </rPh>
    <rPh sb="14" eb="16">
      <t>フクイン</t>
    </rPh>
    <phoneticPr fontId="1"/>
  </si>
  <si>
    <t>半幅員</t>
    <rPh sb="0" eb="1">
      <t>ハン</t>
    </rPh>
    <rPh sb="1" eb="3">
      <t>フクイン</t>
    </rPh>
    <phoneticPr fontId="1"/>
  </si>
  <si>
    <t>復旧幅員</t>
    <rPh sb="0" eb="2">
      <t>フッキュウ</t>
    </rPh>
    <rPh sb="2" eb="4">
      <t>フクイン</t>
    </rPh>
    <phoneticPr fontId="1"/>
  </si>
  <si>
    <t>＝</t>
    <phoneticPr fontId="1"/>
  </si>
  <si>
    <t>W:掘削範囲</t>
    <rPh sb="2" eb="4">
      <t>クッサク</t>
    </rPh>
    <rPh sb="4" eb="6">
      <t>ハンイ</t>
    </rPh>
    <phoneticPr fontId="1"/>
  </si>
  <si>
    <t>①表層復旧延長　※3m未満の場合は3.0m</t>
    <rPh sb="5" eb="7">
      <t>エンチョウ</t>
    </rPh>
    <phoneticPr fontId="1"/>
  </si>
  <si>
    <t>（表層厚)</t>
    <rPh sb="1" eb="3">
      <t>ヒョウソウ</t>
    </rPh>
    <rPh sb="3" eb="4">
      <t>アツ</t>
    </rPh>
    <phoneticPr fontId="1"/>
  </si>
  <si>
    <t>（上層路盤厚）</t>
    <rPh sb="1" eb="3">
      <t>ジョウソウ</t>
    </rPh>
    <rPh sb="3" eb="5">
      <t>ロバン</t>
    </rPh>
    <rPh sb="5" eb="6">
      <t>アツ</t>
    </rPh>
    <phoneticPr fontId="1"/>
  </si>
  <si>
    <t>（下層路盤厚）</t>
    <rPh sb="1" eb="5">
      <t>カソウロバン</t>
    </rPh>
    <rPh sb="5" eb="6">
      <t>アツ</t>
    </rPh>
    <phoneticPr fontId="1"/>
  </si>
  <si>
    <t>（基層厚)</t>
    <rPh sb="1" eb="3">
      <t>キソウ</t>
    </rPh>
    <rPh sb="3" eb="4">
      <t>アツ</t>
    </rPh>
    <rPh sb="4" eb="5">
      <t>ソウアツ</t>
    </rPh>
    <phoneticPr fontId="1"/>
  </si>
  <si>
    <t>※裁定面積</t>
    <rPh sb="1" eb="5">
      <t>サイテイメンセキ</t>
    </rPh>
    <phoneticPr fontId="1"/>
  </si>
  <si>
    <t>⇦　道路【横断】方向　⇨</t>
    <rPh sb="5" eb="7">
      <t>オウダン</t>
    </rPh>
    <phoneticPr fontId="1"/>
  </si>
  <si>
    <t>⇦　道路【縦断】方向　⇨</t>
    <rPh sb="2" eb="4">
      <t>ドウロ</t>
    </rPh>
    <rPh sb="5" eb="7">
      <t>ジュウダン</t>
    </rPh>
    <rPh sb="8" eb="10">
      <t>ホウコウ</t>
    </rPh>
    <phoneticPr fontId="1"/>
  </si>
  <si>
    <t>掘削深H=</t>
    <rPh sb="0" eb="2">
      <t>クッサク</t>
    </rPh>
    <rPh sb="2" eb="3">
      <t>シン</t>
    </rPh>
    <phoneticPr fontId="1"/>
  </si>
  <si>
    <t>掘削幅B=</t>
    <rPh sb="0" eb="2">
      <t>クッサク</t>
    </rPh>
    <rPh sb="2" eb="3">
      <t>ハバ</t>
    </rPh>
    <phoneticPr fontId="1"/>
  </si>
  <si>
    <t xml:space="preserve">掘削範囲W = </t>
    <rPh sb="0" eb="2">
      <t>クッサク</t>
    </rPh>
    <rPh sb="2" eb="4">
      <t>ハンイ</t>
    </rPh>
    <phoneticPr fontId="1"/>
  </si>
  <si>
    <t>H×0.3</t>
  </si>
  <si>
    <t>影響範囲</t>
    <rPh sb="0" eb="2">
      <t>エイキョウ</t>
    </rPh>
    <rPh sb="2" eb="4">
      <t>ハンイ</t>
    </rPh>
    <phoneticPr fontId="1"/>
  </si>
  <si>
    <t>0.2m以上</t>
    <rPh sb="4" eb="6">
      <t>イジョウ</t>
    </rPh>
    <phoneticPr fontId="1"/>
  </si>
  <si>
    <t>※</t>
    <phoneticPr fontId="1"/>
  </si>
  <si>
    <t>表層の突き出し部は、切削（はつり）処理を行い、基層との継目を確実にずらすこと。</t>
    <rPh sb="0" eb="2">
      <t>ヒョウソウ</t>
    </rPh>
    <rPh sb="3" eb="4">
      <t>ツ</t>
    </rPh>
    <rPh sb="5" eb="6">
      <t>ダ</t>
    </rPh>
    <rPh sb="7" eb="8">
      <t>ブ</t>
    </rPh>
    <rPh sb="10" eb="12">
      <t>セッサク</t>
    </rPh>
    <rPh sb="17" eb="19">
      <t>ショリ</t>
    </rPh>
    <rPh sb="20" eb="21">
      <t>オコナ</t>
    </rPh>
    <rPh sb="23" eb="25">
      <t>キソウ</t>
    </rPh>
    <rPh sb="27" eb="28">
      <t>ツ</t>
    </rPh>
    <rPh sb="28" eb="29">
      <t>メ</t>
    </rPh>
    <phoneticPr fontId="1"/>
  </si>
  <si>
    <t>⇧道路縦断方向⇩</t>
    <rPh sb="1" eb="3">
      <t>ドウロ</t>
    </rPh>
    <rPh sb="3" eb="5">
      <t>ジュウダン</t>
    </rPh>
    <rPh sb="5" eb="7">
      <t>ホウコウ</t>
    </rPh>
    <phoneticPr fontId="1"/>
  </si>
  <si>
    <t>⇦道路横断方向⇨</t>
    <rPh sb="1" eb="3">
      <t>ドウロ</t>
    </rPh>
    <rPh sb="3" eb="5">
      <t>オウダン</t>
    </rPh>
    <rPh sb="5" eb="7">
      <t>ホウコウ</t>
    </rPh>
    <phoneticPr fontId="1"/>
  </si>
  <si>
    <t>※AS安定処理層は、AS舗装と同じ扱いとする。</t>
    <rPh sb="3" eb="5">
      <t>アンテイ</t>
    </rPh>
    <rPh sb="5" eb="7">
      <t>ショリ</t>
    </rPh>
    <rPh sb="7" eb="8">
      <t>ソウ</t>
    </rPh>
    <rPh sb="12" eb="14">
      <t>ホソウ</t>
    </rPh>
    <rPh sb="15" eb="16">
      <t>オナ</t>
    </rPh>
    <rPh sb="17" eb="18">
      <t>アツカ</t>
    </rPh>
    <phoneticPr fontId="1"/>
  </si>
  <si>
    <t>掘削深さHが1.5mを超える場合は、土留めを設置すること。</t>
    <rPh sb="0" eb="2">
      <t>クッサク</t>
    </rPh>
    <rPh sb="2" eb="3">
      <t>フカ</t>
    </rPh>
    <rPh sb="11" eb="12">
      <t>コ</t>
    </rPh>
    <rPh sb="14" eb="16">
      <t>バアイ</t>
    </rPh>
    <rPh sb="18" eb="20">
      <t>ドド</t>
    </rPh>
    <rPh sb="22" eb="24">
      <t>セッチ</t>
    </rPh>
    <phoneticPr fontId="1"/>
  </si>
  <si>
    <r>
      <t>道路</t>
    </r>
    <r>
      <rPr>
        <b/>
        <u/>
        <sz val="14"/>
        <color theme="1"/>
        <rFont val="游ゴシック"/>
        <family val="3"/>
        <charset val="128"/>
        <scheme val="minor"/>
      </rPr>
      <t>縦断</t>
    </r>
    <r>
      <rPr>
        <sz val="14"/>
        <color theme="1"/>
        <rFont val="游ゴシック"/>
        <family val="2"/>
        <charset val="128"/>
        <scheme val="minor"/>
      </rPr>
      <t>方向の復旧範囲</t>
    </r>
    <rPh sb="0" eb="2">
      <t>ドウロ</t>
    </rPh>
    <rPh sb="2" eb="4">
      <t>ジュウダン</t>
    </rPh>
    <rPh sb="4" eb="6">
      <t>ホウコウ</t>
    </rPh>
    <rPh sb="7" eb="9">
      <t>フッキュウ</t>
    </rPh>
    <rPh sb="9" eb="11">
      <t>ハンイ</t>
    </rPh>
    <phoneticPr fontId="1"/>
  </si>
  <si>
    <r>
      <t>道路</t>
    </r>
    <r>
      <rPr>
        <b/>
        <u/>
        <sz val="14"/>
        <color theme="1"/>
        <rFont val="游ゴシック"/>
        <family val="3"/>
        <charset val="128"/>
        <scheme val="minor"/>
      </rPr>
      <t>横断</t>
    </r>
    <r>
      <rPr>
        <sz val="14"/>
        <color theme="1"/>
        <rFont val="游ゴシック"/>
        <family val="2"/>
        <charset val="128"/>
        <scheme val="minor"/>
      </rPr>
      <t>方向の復旧範囲</t>
    </r>
    <rPh sb="0" eb="2">
      <t>ドウロ</t>
    </rPh>
    <rPh sb="2" eb="4">
      <t>オウダン</t>
    </rPh>
    <rPh sb="4" eb="6">
      <t>ホウコウ</t>
    </rPh>
    <rPh sb="7" eb="9">
      <t>フッキュウ</t>
    </rPh>
    <rPh sb="9" eb="11">
      <t>ハンイ</t>
    </rPh>
    <phoneticPr fontId="1"/>
  </si>
  <si>
    <r>
      <t>道路</t>
    </r>
    <r>
      <rPr>
        <b/>
        <u/>
        <sz val="14"/>
        <color theme="1"/>
        <rFont val="游ゴシック"/>
        <family val="3"/>
        <charset val="128"/>
        <scheme val="minor"/>
      </rPr>
      <t>平面</t>
    </r>
    <r>
      <rPr>
        <sz val="14"/>
        <color theme="1"/>
        <rFont val="游ゴシック"/>
        <family val="2"/>
        <charset val="128"/>
        <scheme val="minor"/>
      </rPr>
      <t>の復旧範囲</t>
    </r>
    <rPh sb="0" eb="2">
      <t>ドウロ</t>
    </rPh>
    <rPh sb="2" eb="4">
      <t>ヘイメン</t>
    </rPh>
    <rPh sb="5" eb="7">
      <t>フッキュウ</t>
    </rPh>
    <rPh sb="7" eb="9">
      <t>ハンイ</t>
    </rPh>
    <phoneticPr fontId="1"/>
  </si>
  <si>
    <t>RC-40
1層20cm
施工</t>
    <rPh sb="7" eb="8">
      <t>ソウ</t>
    </rPh>
    <rPh sb="13" eb="15">
      <t>セコウ</t>
    </rPh>
    <phoneticPr fontId="1"/>
  </si>
  <si>
    <t>RC-40
1層20cm
施工</t>
    <phoneticPr fontId="1"/>
  </si>
  <si>
    <t xml:space="preserve">掘削幅B = </t>
    <rPh sb="0" eb="2">
      <t>クッサク</t>
    </rPh>
    <rPh sb="2" eb="3">
      <t>ハバ</t>
    </rPh>
    <phoneticPr fontId="1"/>
  </si>
  <si>
    <t>t2：下層路盤厚</t>
    <rPh sb="3" eb="5">
      <t>カソウ</t>
    </rPh>
    <rPh sb="5" eb="7">
      <t>ロバン</t>
    </rPh>
    <rPh sb="7" eb="8">
      <t>アツ</t>
    </rPh>
    <phoneticPr fontId="1"/>
  </si>
  <si>
    <t>既設表層と復旧表層の継目の段差は＋5mmまでとし、マイナスの段差は認めない。</t>
    <rPh sb="0" eb="2">
      <t>キセツ</t>
    </rPh>
    <rPh sb="2" eb="4">
      <t>ヒョウソウ</t>
    </rPh>
    <rPh sb="5" eb="7">
      <t>フッキュウ</t>
    </rPh>
    <rPh sb="7" eb="9">
      <t>ヒョウソウ</t>
    </rPh>
    <rPh sb="10" eb="12">
      <t>ツギメ</t>
    </rPh>
    <rPh sb="13" eb="15">
      <t>ダンサ</t>
    </rPh>
    <rPh sb="30" eb="32">
      <t>ダンサ</t>
    </rPh>
    <rPh sb="33" eb="34">
      <t>ミト</t>
    </rPh>
    <phoneticPr fontId="1"/>
  </si>
  <si>
    <t>カッター</t>
    <phoneticPr fontId="1"/>
  </si>
  <si>
    <t>※</t>
    <phoneticPr fontId="1"/>
  </si>
  <si>
    <t>oi143626</t>
    <phoneticPr fontId="1"/>
  </si>
  <si>
    <t>AS基層（再生粗粒度20）</t>
    <rPh sb="2" eb="4">
      <t>キソウ</t>
    </rPh>
    <rPh sb="5" eb="7">
      <t>サイセイ</t>
    </rPh>
    <rPh sb="7" eb="10">
      <t>ソリュウド</t>
    </rPh>
    <phoneticPr fontId="1"/>
  </si>
  <si>
    <t>AS表層（再生粗粒度20）</t>
    <rPh sb="2" eb="4">
      <t>ヒョウソウ</t>
    </rPh>
    <rPh sb="5" eb="7">
      <t>サイセイ</t>
    </rPh>
    <rPh sb="7" eb="10">
      <t>ソリュウド</t>
    </rPh>
    <phoneticPr fontId="1"/>
  </si>
  <si>
    <t>カッター</t>
    <phoneticPr fontId="1"/>
  </si>
  <si>
    <t>②基層復旧延長</t>
    <rPh sb="1" eb="3">
      <t>キソウ</t>
    </rPh>
    <rPh sb="3" eb="5">
      <t>フッキュウ</t>
    </rPh>
    <rPh sb="5" eb="7">
      <t>エンチョウ</t>
    </rPh>
    <phoneticPr fontId="1"/>
  </si>
  <si>
    <t>③路盤復旧延長</t>
    <rPh sb="1" eb="3">
      <t>ロバン</t>
    </rPh>
    <rPh sb="3" eb="5">
      <t>フッキュウ</t>
    </rPh>
    <rPh sb="5" eb="7">
      <t>エンチョウ</t>
    </rPh>
    <phoneticPr fontId="1"/>
  </si>
  <si>
    <t>W</t>
    <phoneticPr fontId="1"/>
  </si>
  <si>
    <t>①’表層復旧幅員</t>
    <rPh sb="6" eb="8">
      <t>フクイン</t>
    </rPh>
    <phoneticPr fontId="1"/>
  </si>
  <si>
    <t>②’基層復旧幅員</t>
    <rPh sb="2" eb="4">
      <t>キソウ</t>
    </rPh>
    <rPh sb="6" eb="8">
      <t>フクイン</t>
    </rPh>
    <phoneticPr fontId="1"/>
  </si>
  <si>
    <t>③'路盤復旧幅員</t>
    <rPh sb="2" eb="4">
      <t>ロバン</t>
    </rPh>
    <rPh sb="4" eb="6">
      <t>フッキュウ</t>
    </rPh>
    <rPh sb="6" eb="8">
      <t>フクイン</t>
    </rPh>
    <phoneticPr fontId="1"/>
  </si>
  <si>
    <t>①表層復旧延長</t>
    <rPh sb="1" eb="3">
      <t>ヒョウソウ</t>
    </rPh>
    <rPh sb="3" eb="5">
      <t>フッキュウ</t>
    </rPh>
    <rPh sb="5" eb="7">
      <t>エンチョウ</t>
    </rPh>
    <phoneticPr fontId="1"/>
  </si>
  <si>
    <t>③路盤復旧延長</t>
    <rPh sb="1" eb="3">
      <t>ロバン</t>
    </rPh>
    <rPh sb="5" eb="7">
      <t>エンチョウ</t>
    </rPh>
    <phoneticPr fontId="1"/>
  </si>
  <si>
    <t>B：掘削幅</t>
    <rPh sb="2" eb="4">
      <t>クッサク</t>
    </rPh>
    <rPh sb="4" eb="5">
      <t>ハバ</t>
    </rPh>
    <phoneticPr fontId="1"/>
  </si>
  <si>
    <t>同一申請で複数箇所の掘削を行う場合、表層の端部と端部の間隔が5.0m未満の場合は、その挟まれた部分も</t>
    <rPh sb="0" eb="2">
      <t>ドウイツ</t>
    </rPh>
    <rPh sb="2" eb="4">
      <t>シンセイ</t>
    </rPh>
    <rPh sb="5" eb="7">
      <t>フクスウ</t>
    </rPh>
    <rPh sb="7" eb="9">
      <t>カショ</t>
    </rPh>
    <rPh sb="10" eb="12">
      <t>クッサク</t>
    </rPh>
    <rPh sb="13" eb="14">
      <t>オコナ</t>
    </rPh>
    <rPh sb="15" eb="17">
      <t>バアイ</t>
    </rPh>
    <rPh sb="18" eb="20">
      <t>ヒョウソウ</t>
    </rPh>
    <rPh sb="21" eb="23">
      <t>タンブ</t>
    </rPh>
    <rPh sb="24" eb="26">
      <t>タンブ</t>
    </rPh>
    <rPh sb="27" eb="29">
      <t>カンカク</t>
    </rPh>
    <rPh sb="34" eb="36">
      <t>ミマン</t>
    </rPh>
    <rPh sb="37" eb="39">
      <t>バアイ</t>
    </rPh>
    <rPh sb="43" eb="44">
      <t>ハサ</t>
    </rPh>
    <rPh sb="47" eb="49">
      <t>ブブン</t>
    </rPh>
    <phoneticPr fontId="1"/>
  </si>
  <si>
    <t>含めて表層を復旧すること。また、既設舗装目地との距離が5.0m未満のときは、その間も含めて復旧する。</t>
    <rPh sb="0" eb="1">
      <t>フク</t>
    </rPh>
    <rPh sb="3" eb="5">
      <t>ヒョウソウ</t>
    </rPh>
    <rPh sb="6" eb="8">
      <t>フッキュウ</t>
    </rPh>
    <rPh sb="16" eb="18">
      <t>キセツ</t>
    </rPh>
    <rPh sb="18" eb="20">
      <t>ホソウ</t>
    </rPh>
    <rPh sb="20" eb="22">
      <t>メジ</t>
    </rPh>
    <rPh sb="24" eb="26">
      <t>キョリ</t>
    </rPh>
    <rPh sb="31" eb="33">
      <t>ミマン</t>
    </rPh>
    <rPh sb="40" eb="41">
      <t>カン</t>
    </rPh>
    <rPh sb="42" eb="43">
      <t>フク</t>
    </rPh>
    <rPh sb="45" eb="47">
      <t>フッキュウ</t>
    </rPh>
    <phoneticPr fontId="1"/>
  </si>
  <si>
    <t>令和4年4月1日適用</t>
    <rPh sb="0" eb="2">
      <t>レイワ</t>
    </rPh>
    <rPh sb="3" eb="4">
      <t>ネン</t>
    </rPh>
    <rPh sb="5" eb="6">
      <t>ガツ</t>
    </rPh>
    <rPh sb="7" eb="8">
      <t>ニチ</t>
    </rPh>
    <rPh sb="8" eb="10">
      <t>テキヨウ</t>
    </rPh>
    <phoneticPr fontId="1"/>
  </si>
  <si>
    <t>※参考資料：占用工事における町道復旧簡易計算【ASが２層の場合】1/3</t>
    <rPh sb="1" eb="3">
      <t>サンコウ</t>
    </rPh>
    <rPh sb="3" eb="5">
      <t>シリョウ</t>
    </rPh>
    <rPh sb="6" eb="8">
      <t>センヨウ</t>
    </rPh>
    <rPh sb="8" eb="10">
      <t>コウジ</t>
    </rPh>
    <rPh sb="14" eb="16">
      <t>チョウドウ</t>
    </rPh>
    <rPh sb="16" eb="18">
      <t>フッキュウ</t>
    </rPh>
    <rPh sb="18" eb="20">
      <t>カンイ</t>
    </rPh>
    <rPh sb="20" eb="22">
      <t>ケイサン</t>
    </rPh>
    <rPh sb="27" eb="28">
      <t>ソウ</t>
    </rPh>
    <rPh sb="29" eb="31">
      <t>バアイ</t>
    </rPh>
    <phoneticPr fontId="1"/>
  </si>
  <si>
    <t>※参考資料：占用工事における町道復旧簡易計算【ASが２層の場合】2/3</t>
    <rPh sb="6" eb="8">
      <t>センヨウ</t>
    </rPh>
    <rPh sb="8" eb="10">
      <t>コウジ</t>
    </rPh>
    <rPh sb="14" eb="16">
      <t>チョウドウ</t>
    </rPh>
    <rPh sb="16" eb="18">
      <t>フッキュウ</t>
    </rPh>
    <rPh sb="18" eb="20">
      <t>カンイ</t>
    </rPh>
    <rPh sb="20" eb="22">
      <t>ケイサン</t>
    </rPh>
    <rPh sb="27" eb="28">
      <t>ソウ</t>
    </rPh>
    <rPh sb="29" eb="31">
      <t>バアイ</t>
    </rPh>
    <phoneticPr fontId="1"/>
  </si>
  <si>
    <t>※参考資料：占用工事における町道復旧簡易計算【ASが２層の場合】3/3</t>
    <rPh sb="6" eb="8">
      <t>センヨウ</t>
    </rPh>
    <rPh sb="8" eb="10">
      <t>コウジ</t>
    </rPh>
    <rPh sb="14" eb="16">
      <t>チョウドウ</t>
    </rPh>
    <rPh sb="16" eb="18">
      <t>フッキュウ</t>
    </rPh>
    <rPh sb="18" eb="20">
      <t>カンイ</t>
    </rPh>
    <rPh sb="20" eb="22">
      <t>ケイサン</t>
    </rPh>
    <rPh sb="27" eb="28">
      <t>ソウ</t>
    </rPh>
    <rPh sb="29" eb="31">
      <t>バアイ</t>
    </rPh>
    <phoneticPr fontId="1"/>
  </si>
  <si>
    <t>表層の突き出し部は、切削（はつり）処理を行い、基層（又はAS安定処理層）との継目を確実にずらすこと。</t>
    <rPh sb="0" eb="2">
      <t>ヒョウソウ</t>
    </rPh>
    <rPh sb="3" eb="4">
      <t>ツ</t>
    </rPh>
    <rPh sb="5" eb="6">
      <t>ダ</t>
    </rPh>
    <rPh sb="7" eb="8">
      <t>ブ</t>
    </rPh>
    <rPh sb="10" eb="12">
      <t>セッサク</t>
    </rPh>
    <rPh sb="17" eb="19">
      <t>ショリ</t>
    </rPh>
    <rPh sb="20" eb="21">
      <t>オコナ</t>
    </rPh>
    <rPh sb="23" eb="25">
      <t>キソウ</t>
    </rPh>
    <rPh sb="26" eb="27">
      <t>マタ</t>
    </rPh>
    <rPh sb="30" eb="32">
      <t>アンテイ</t>
    </rPh>
    <rPh sb="32" eb="34">
      <t>ショリ</t>
    </rPh>
    <rPh sb="34" eb="35">
      <t>ソウ</t>
    </rPh>
    <rPh sb="38" eb="39">
      <t>ツ</t>
    </rPh>
    <rPh sb="39" eb="40">
      <t>メ</t>
    </rPh>
    <phoneticPr fontId="1"/>
  </si>
  <si>
    <r>
      <t>路盤復旧の影響幅は、</t>
    </r>
    <r>
      <rPr>
        <b/>
        <u/>
        <sz val="8"/>
        <rFont val="游ゴシック"/>
        <family val="3"/>
        <charset val="128"/>
        <scheme val="minor"/>
      </rPr>
      <t>土留めを設置する・しないに関わらず、</t>
    </r>
    <r>
      <rPr>
        <sz val="8"/>
        <rFont val="游ゴシック"/>
        <family val="3"/>
        <charset val="128"/>
        <scheme val="minor"/>
      </rPr>
      <t>「H×0.3（5cm単位切上げ）」とする。</t>
    </r>
    <rPh sb="10" eb="12">
      <t>ドド</t>
    </rPh>
    <rPh sb="14" eb="16">
      <t>セッチ</t>
    </rPh>
    <rPh sb="23" eb="24">
      <t>カカ</t>
    </rPh>
    <rPh sb="38" eb="40">
      <t>タンイ</t>
    </rPh>
    <rPh sb="40" eb="42">
      <t>キリア</t>
    </rPh>
    <phoneticPr fontId="1"/>
  </si>
  <si>
    <r>
      <rPr>
        <b/>
        <u/>
        <sz val="8"/>
        <rFont val="游ゴシック"/>
        <family val="3"/>
        <charset val="128"/>
        <scheme val="minor"/>
      </rPr>
      <t>表層復旧延長</t>
    </r>
    <r>
      <rPr>
        <sz val="8"/>
        <rFont val="游ゴシック"/>
        <family val="3"/>
        <charset val="128"/>
        <scheme val="minor"/>
      </rPr>
      <t>の計算結果が3.0mに満たない場合は、3.0mとする。（最低3.0m）</t>
    </r>
    <rPh sb="0" eb="2">
      <t>ヒョウソウ</t>
    </rPh>
    <rPh sb="2" eb="4">
      <t>フッキュウ</t>
    </rPh>
    <rPh sb="4" eb="6">
      <t>エンチョウ</t>
    </rPh>
    <rPh sb="7" eb="9">
      <t>ケイサン</t>
    </rPh>
    <rPh sb="9" eb="11">
      <t>ケッカ</t>
    </rPh>
    <rPh sb="17" eb="18">
      <t>ミ</t>
    </rPh>
    <rPh sb="21" eb="23">
      <t>バアイ</t>
    </rPh>
    <rPh sb="34" eb="36">
      <t>サイテイ</t>
    </rPh>
    <phoneticPr fontId="1"/>
  </si>
  <si>
    <r>
      <t>同一申請で複数箇所の掘削を行う場合、</t>
    </r>
    <r>
      <rPr>
        <b/>
        <u/>
        <sz val="8"/>
        <rFont val="游ゴシック"/>
        <family val="3"/>
        <charset val="128"/>
        <scheme val="minor"/>
      </rPr>
      <t>町道の舗装継目を減らす目的のため、表層の端部と端部の間隔が5.0m未満</t>
    </r>
    <rPh sb="0" eb="2">
      <t>ドウイツ</t>
    </rPh>
    <rPh sb="2" eb="4">
      <t>シンセイ</t>
    </rPh>
    <rPh sb="5" eb="7">
      <t>フクスウ</t>
    </rPh>
    <rPh sb="7" eb="9">
      <t>カショ</t>
    </rPh>
    <rPh sb="10" eb="12">
      <t>クッサク</t>
    </rPh>
    <rPh sb="13" eb="14">
      <t>オコナ</t>
    </rPh>
    <rPh sb="15" eb="17">
      <t>バアイ</t>
    </rPh>
    <rPh sb="18" eb="20">
      <t>チョウドウ</t>
    </rPh>
    <rPh sb="21" eb="23">
      <t>ホソウ</t>
    </rPh>
    <rPh sb="23" eb="25">
      <t>ツギメ</t>
    </rPh>
    <rPh sb="26" eb="27">
      <t>ヘ</t>
    </rPh>
    <rPh sb="29" eb="31">
      <t>モクテキ</t>
    </rPh>
    <rPh sb="35" eb="37">
      <t>ヒョウソウ</t>
    </rPh>
    <rPh sb="38" eb="40">
      <t>タンブ</t>
    </rPh>
    <rPh sb="41" eb="43">
      <t>タンブ</t>
    </rPh>
    <rPh sb="44" eb="46">
      <t>カンカク</t>
    </rPh>
    <rPh sb="51" eb="53">
      <t>ミマン</t>
    </rPh>
    <phoneticPr fontId="1"/>
  </si>
  <si>
    <r>
      <rPr>
        <b/>
        <u/>
        <sz val="8"/>
        <rFont val="游ゴシック"/>
        <family val="3"/>
        <charset val="128"/>
        <scheme val="minor"/>
      </rPr>
      <t>の場合は、その挟まれた部分も含めて表層を復旧</t>
    </r>
    <r>
      <rPr>
        <sz val="8"/>
        <rFont val="游ゴシック"/>
        <family val="3"/>
        <charset val="128"/>
        <scheme val="minor"/>
      </rPr>
      <t>すること。</t>
    </r>
    <rPh sb="14" eb="15">
      <t>フク</t>
    </rPh>
    <rPh sb="17" eb="19">
      <t>ヒョウソウ</t>
    </rPh>
    <rPh sb="20" eb="22">
      <t>フッキュウ</t>
    </rPh>
    <phoneticPr fontId="1"/>
  </si>
  <si>
    <r>
      <t>また、</t>
    </r>
    <r>
      <rPr>
        <b/>
        <u/>
        <sz val="8"/>
        <color theme="1"/>
        <rFont val="游ゴシック"/>
        <family val="3"/>
        <charset val="128"/>
        <scheme val="minor"/>
      </rPr>
      <t>上記と同様に既設舗装目地との距離が5.0m未満のときは、その間も含めて復旧</t>
    </r>
    <r>
      <rPr>
        <sz val="8"/>
        <color theme="1"/>
        <rFont val="游ゴシック"/>
        <family val="3"/>
        <charset val="128"/>
        <scheme val="minor"/>
      </rPr>
      <t>する。</t>
    </r>
    <rPh sb="3" eb="5">
      <t>ジョウキ</t>
    </rPh>
    <rPh sb="6" eb="8">
      <t>ドウヨウ</t>
    </rPh>
    <phoneticPr fontId="1"/>
  </si>
  <si>
    <r>
      <t>側溝や暗渠等の構造物部の伏越しは、</t>
    </r>
    <r>
      <rPr>
        <b/>
        <u/>
        <sz val="8"/>
        <rFont val="游ゴシック"/>
        <family val="3"/>
        <charset val="128"/>
        <scheme val="minor"/>
      </rPr>
      <t>押込み工法（さや管工法）にて行うこと。やむを得ず構造物下部を掘削する</t>
    </r>
    <rPh sb="0" eb="2">
      <t>ソッコウ</t>
    </rPh>
    <rPh sb="3" eb="5">
      <t>アンキョ</t>
    </rPh>
    <rPh sb="5" eb="6">
      <t>トウ</t>
    </rPh>
    <rPh sb="7" eb="10">
      <t>コウゾウブツ</t>
    </rPh>
    <rPh sb="10" eb="11">
      <t>ブ</t>
    </rPh>
    <rPh sb="12" eb="13">
      <t>フセ</t>
    </rPh>
    <rPh sb="13" eb="14">
      <t>ゴ</t>
    </rPh>
    <rPh sb="17" eb="19">
      <t>オシコ</t>
    </rPh>
    <rPh sb="20" eb="22">
      <t>コウホウ</t>
    </rPh>
    <rPh sb="25" eb="26">
      <t>カン</t>
    </rPh>
    <rPh sb="26" eb="28">
      <t>コウホウ</t>
    </rPh>
    <rPh sb="31" eb="32">
      <t>オコナ</t>
    </rPh>
    <rPh sb="39" eb="40">
      <t>エ</t>
    </rPh>
    <rPh sb="41" eb="44">
      <t>コウゾウブツ</t>
    </rPh>
    <rPh sb="44" eb="46">
      <t>カブ</t>
    </rPh>
    <rPh sb="47" eb="49">
      <t>クッサク</t>
    </rPh>
    <phoneticPr fontId="1"/>
  </si>
  <si>
    <t>※</t>
    <phoneticPr fontId="1"/>
  </si>
  <si>
    <t>表層の突き出し部は、切削（はつり）処理を行い、基層(またはAS安定処理層）との継目を確実にずらすこと。</t>
    <rPh sb="0" eb="2">
      <t>ヒョウソウ</t>
    </rPh>
    <rPh sb="3" eb="4">
      <t>ツ</t>
    </rPh>
    <rPh sb="5" eb="6">
      <t>ダ</t>
    </rPh>
    <rPh sb="7" eb="8">
      <t>ブ</t>
    </rPh>
    <rPh sb="10" eb="12">
      <t>セッサク</t>
    </rPh>
    <rPh sb="17" eb="19">
      <t>ショリ</t>
    </rPh>
    <rPh sb="20" eb="21">
      <t>オコナ</t>
    </rPh>
    <rPh sb="23" eb="25">
      <t>キソウ</t>
    </rPh>
    <rPh sb="31" eb="33">
      <t>アンテイ</t>
    </rPh>
    <rPh sb="33" eb="35">
      <t>ショリ</t>
    </rPh>
    <rPh sb="35" eb="36">
      <t>ソウ</t>
    </rPh>
    <rPh sb="39" eb="40">
      <t>ツ</t>
    </rPh>
    <rPh sb="40" eb="41">
      <t>メ</t>
    </rPh>
    <phoneticPr fontId="1"/>
  </si>
  <si>
    <r>
      <rPr>
        <b/>
        <u/>
        <sz val="8"/>
        <rFont val="游ゴシック"/>
        <family val="3"/>
        <charset val="128"/>
        <scheme val="minor"/>
      </rPr>
      <t>表層復旧幅員</t>
    </r>
    <r>
      <rPr>
        <sz val="8"/>
        <rFont val="游ゴシック"/>
        <family val="3"/>
        <charset val="128"/>
        <scheme val="minor"/>
      </rPr>
      <t>の計算結果が半車線を越えない場合は、半幅員（CL）までを復旧とする。</t>
    </r>
    <rPh sb="0" eb="2">
      <t>ヒョウソウ</t>
    </rPh>
    <rPh sb="2" eb="4">
      <t>フッキュウ</t>
    </rPh>
    <rPh sb="4" eb="6">
      <t>フクイン</t>
    </rPh>
    <rPh sb="7" eb="9">
      <t>ケイサン</t>
    </rPh>
    <rPh sb="9" eb="11">
      <t>ケッカ</t>
    </rPh>
    <rPh sb="12" eb="13">
      <t>ハン</t>
    </rPh>
    <rPh sb="13" eb="15">
      <t>シャセン</t>
    </rPh>
    <rPh sb="16" eb="17">
      <t>コ</t>
    </rPh>
    <rPh sb="20" eb="22">
      <t>バアイ</t>
    </rPh>
    <rPh sb="24" eb="25">
      <t>ハン</t>
    </rPh>
    <rPh sb="25" eb="27">
      <t>フクイン</t>
    </rPh>
    <rPh sb="34" eb="36">
      <t>フッキュウ</t>
    </rPh>
    <phoneticPr fontId="1"/>
  </si>
  <si>
    <r>
      <rPr>
        <b/>
        <u/>
        <sz val="8"/>
        <rFont val="游ゴシック"/>
        <family val="3"/>
        <charset val="128"/>
        <scheme val="minor"/>
      </rPr>
      <t>表層復旧幅員</t>
    </r>
    <r>
      <rPr>
        <sz val="8"/>
        <rFont val="游ゴシック"/>
        <family val="3"/>
        <charset val="128"/>
        <scheme val="minor"/>
      </rPr>
      <t>の計算結果が半車線を越える場合は、全幅員を復旧する。</t>
    </r>
    <rPh sb="0" eb="2">
      <t>ヒョウソウ</t>
    </rPh>
    <rPh sb="2" eb="4">
      <t>フッキュウ</t>
    </rPh>
    <rPh sb="4" eb="6">
      <t>フクイン</t>
    </rPh>
    <rPh sb="7" eb="9">
      <t>ケイサン</t>
    </rPh>
    <rPh sb="9" eb="11">
      <t>ケッカ</t>
    </rPh>
    <rPh sb="12" eb="13">
      <t>ハン</t>
    </rPh>
    <rPh sb="13" eb="15">
      <t>シャセン</t>
    </rPh>
    <rPh sb="16" eb="17">
      <t>コ</t>
    </rPh>
    <rPh sb="19" eb="21">
      <t>バアイ</t>
    </rPh>
    <rPh sb="23" eb="24">
      <t>ゼン</t>
    </rPh>
    <rPh sb="24" eb="26">
      <t>フクイン</t>
    </rPh>
    <rPh sb="27" eb="29">
      <t>フッキュウ</t>
    </rPh>
    <phoneticPr fontId="1"/>
  </si>
  <si>
    <t>場合は、構造物の一時撤去再設置、もしくは吊り防護・水締めによる埋戻し等を行い、地盤沈下対策を講ずること。</t>
    <rPh sb="6" eb="7">
      <t>ブツ</t>
    </rPh>
    <rPh sb="8" eb="10">
      <t>イチジ</t>
    </rPh>
    <rPh sb="10" eb="12">
      <t>テッキョ</t>
    </rPh>
    <rPh sb="12" eb="15">
      <t>サイセッチ</t>
    </rPh>
    <rPh sb="20" eb="21">
      <t>ツ</t>
    </rPh>
    <rPh sb="22" eb="24">
      <t>ボウゴ</t>
    </rPh>
    <rPh sb="25" eb="26">
      <t>ミズ</t>
    </rPh>
    <rPh sb="26" eb="27">
      <t>ジ</t>
    </rPh>
    <rPh sb="31" eb="33">
      <t>ウメモド</t>
    </rPh>
    <rPh sb="34" eb="35">
      <t>トウ</t>
    </rPh>
    <rPh sb="36" eb="37">
      <t>オコナ</t>
    </rPh>
    <rPh sb="39" eb="41">
      <t>ジバン</t>
    </rPh>
    <rPh sb="41" eb="43">
      <t>チンカ</t>
    </rPh>
    <rPh sb="43" eb="45">
      <t>タイサク</t>
    </rPh>
    <rPh sb="46" eb="47">
      <t>コウ</t>
    </rPh>
    <phoneticPr fontId="1"/>
  </si>
  <si>
    <t>①’表層復旧幅員</t>
    <rPh sb="2" eb="4">
      <t>ヒョウソウ</t>
    </rPh>
    <rPh sb="4" eb="6">
      <t>フッキュウ</t>
    </rPh>
    <rPh sb="6" eb="8">
      <t>フクイン</t>
    </rPh>
    <phoneticPr fontId="1"/>
  </si>
  <si>
    <t>②’基層復旧幅員</t>
    <rPh sb="2" eb="4">
      <t>キソウ</t>
    </rPh>
    <rPh sb="4" eb="6">
      <t>フッキュウ</t>
    </rPh>
    <rPh sb="6" eb="8">
      <t>フクイン</t>
    </rPh>
    <phoneticPr fontId="1"/>
  </si>
  <si>
    <t>③’路盤復旧幅員</t>
    <rPh sb="2" eb="4">
      <t>ロバン</t>
    </rPh>
    <rPh sb="4" eb="6">
      <t>フッキュウ</t>
    </rPh>
    <rPh sb="6" eb="8">
      <t>フクイン</t>
    </rPh>
    <phoneticPr fontId="1"/>
  </si>
  <si>
    <t>AS表層（再生密粒度13,20）</t>
    <rPh sb="5" eb="7">
      <t>サイセイ</t>
    </rPh>
    <rPh sb="7" eb="10">
      <t>ミツリュウド</t>
    </rPh>
    <phoneticPr fontId="1"/>
  </si>
  <si>
    <t>AS表層（再生密粒度13,20）</t>
    <phoneticPr fontId="1"/>
  </si>
  <si>
    <t>AS表層（再生密粒度13,20）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</si>
</sst>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"/>
    <numFmt numFmtId="177" formatCode="&quot;① &quot;0.000"/>
    <numFmt numFmtId="178" formatCode="&quot;② &quot;0.000"/>
    <numFmt numFmtId="179" formatCode="&quot;③ &quot;0.000"/>
    <numFmt numFmtId="180" formatCode="&quot;①’ &quot;0.000"/>
    <numFmt numFmtId="181" formatCode="&quot;②’ &quot;0.000"/>
    <numFmt numFmtId="182" formatCode="&quot;W &quot;0.000"/>
    <numFmt numFmtId="183" formatCode="&quot;B &quot;0.000"/>
    <numFmt numFmtId="184" formatCode="&quot;③’ &quot;0.000"/>
    <numFmt numFmtId="185" formatCode="0.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FF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8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  <font>
      <b/>
      <u/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u/>
      <sz val="8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>
        <bgColor theme="0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thin">
        <color indexed="64"/>
      </bottom>
      <diagonal/>
    </border>
    <border>
      <left style="dashDot">
        <color auto="1"/>
      </left>
      <right/>
      <top style="thin">
        <color indexed="64"/>
      </top>
      <bottom/>
      <diagonal/>
    </border>
    <border>
      <left style="dashDot">
        <color auto="1"/>
      </left>
      <right/>
      <top style="thin">
        <color auto="1"/>
      </top>
      <bottom style="thin">
        <color auto="1"/>
      </bottom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thin">
        <color theme="0" tint="-0.499984740745262"/>
      </bottom>
      <diagonal/>
    </border>
    <border>
      <left/>
      <right style="dashDot">
        <color auto="1"/>
      </right>
      <top/>
      <bottom style="thin">
        <color theme="0" tint="-0.499984740745262"/>
      </bottom>
      <diagonal/>
    </border>
    <border>
      <left style="dashDot">
        <color auto="1"/>
      </left>
      <right/>
      <top style="thin">
        <color theme="0" tint="-0.499984740745262"/>
      </top>
      <bottom/>
      <diagonal/>
    </border>
    <border>
      <left style="dashDot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dashDot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ashDot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Dot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slantDashDot">
        <color auto="1"/>
      </bottom>
      <diagonal/>
    </border>
    <border>
      <left style="dashDot">
        <color auto="1"/>
      </left>
      <right/>
      <top/>
      <bottom style="slantDashDot">
        <color auto="1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0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right" vertical="center"/>
    </xf>
    <xf numFmtId="0" fontId="9" fillId="2" borderId="0" xfId="0" applyFont="1" applyFill="1" applyAlignment="1" applyProtection="1">
      <alignment vertical="center"/>
    </xf>
    <xf numFmtId="0" fontId="6" fillId="2" borderId="0" xfId="0" applyFont="1" applyFill="1" applyProtection="1">
      <alignment vertical="center"/>
    </xf>
    <xf numFmtId="0" fontId="5" fillId="2" borderId="21" xfId="0" applyFont="1" applyFill="1" applyBorder="1" applyProtection="1">
      <alignment vertical="center"/>
    </xf>
    <xf numFmtId="0" fontId="5" fillId="2" borderId="22" xfId="0" applyFont="1" applyFill="1" applyBorder="1" applyProtection="1">
      <alignment vertical="center"/>
    </xf>
    <xf numFmtId="176" fontId="5" fillId="2" borderId="23" xfId="0" applyNumberFormat="1" applyFont="1" applyFill="1" applyBorder="1" applyProtection="1">
      <alignment vertical="center"/>
    </xf>
    <xf numFmtId="0" fontId="5" fillId="2" borderId="24" xfId="0" applyFont="1" applyFill="1" applyBorder="1" applyProtection="1">
      <alignment vertical="center"/>
    </xf>
    <xf numFmtId="0" fontId="5" fillId="2" borderId="23" xfId="0" applyFont="1" applyFill="1" applyBorder="1" applyProtection="1">
      <alignment vertical="center"/>
    </xf>
    <xf numFmtId="176" fontId="5" fillId="2" borderId="25" xfId="0" applyNumberFormat="1" applyFont="1" applyFill="1" applyBorder="1" applyProtection="1">
      <alignment vertical="center"/>
    </xf>
    <xf numFmtId="176" fontId="5" fillId="2" borderId="26" xfId="0" applyNumberFormat="1" applyFont="1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17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176" fontId="0" fillId="2" borderId="0" xfId="0" applyNumberFormat="1" applyFill="1" applyAlignment="1" applyProtection="1">
      <alignment vertical="center" textRotation="90"/>
    </xf>
    <xf numFmtId="0" fontId="0" fillId="2" borderId="14" xfId="0" applyFill="1" applyBorder="1" applyProtection="1">
      <alignment vertical="center"/>
    </xf>
    <xf numFmtId="0" fontId="0" fillId="2" borderId="18" xfId="0" applyFill="1" applyBorder="1" applyProtection="1">
      <alignment vertical="center"/>
    </xf>
    <xf numFmtId="0" fontId="0" fillId="2" borderId="19" xfId="0" applyFill="1" applyBorder="1" applyProtection="1">
      <alignment vertical="center"/>
    </xf>
    <xf numFmtId="176" fontId="0" fillId="2" borderId="0" xfId="0" applyNumberFormat="1" applyFill="1" applyAlignment="1" applyProtection="1">
      <alignment vertical="center" shrinkToFit="1"/>
    </xf>
    <xf numFmtId="0" fontId="0" fillId="2" borderId="2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0" xfId="0" applyFill="1" applyAlignment="1" applyProtection="1">
      <alignment vertical="center" textRotation="255"/>
    </xf>
    <xf numFmtId="0" fontId="0" fillId="2" borderId="7" xfId="0" applyFill="1" applyBorder="1" applyProtection="1">
      <alignment vertical="center"/>
    </xf>
    <xf numFmtId="0" fontId="0" fillId="2" borderId="0" xfId="0" applyFill="1" applyAlignment="1" applyProtection="1">
      <alignment horizontal="left" vertical="center"/>
    </xf>
    <xf numFmtId="0" fontId="6" fillId="2" borderId="18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19" xfId="0" applyFont="1" applyFill="1" applyBorder="1" applyAlignment="1" applyProtection="1"/>
    <xf numFmtId="0" fontId="0" fillId="2" borderId="0" xfId="0" applyFill="1" applyBorder="1" applyAlignment="1" applyProtection="1">
      <alignment horizontal="center" vertical="center"/>
    </xf>
    <xf numFmtId="0" fontId="0" fillId="2" borderId="23" xfId="0" applyFill="1" applyBorder="1" applyProtection="1">
      <alignment vertical="center"/>
    </xf>
    <xf numFmtId="0" fontId="5" fillId="2" borderId="26" xfId="0" applyFont="1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9" fillId="2" borderId="0" xfId="0" applyFont="1" applyFill="1" applyProtection="1">
      <alignment vertical="center"/>
    </xf>
    <xf numFmtId="0" fontId="9" fillId="2" borderId="10" xfId="0" applyFont="1" applyFill="1" applyBorder="1" applyAlignment="1" applyProtection="1">
      <alignment shrinkToFit="1"/>
    </xf>
    <xf numFmtId="0" fontId="9" fillId="2" borderId="12" xfId="0" applyFont="1" applyFill="1" applyBorder="1" applyAlignment="1" applyProtection="1">
      <alignment shrinkToFit="1"/>
    </xf>
    <xf numFmtId="0" fontId="9" fillId="2" borderId="11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11" xfId="0" applyFont="1" applyFill="1" applyBorder="1" applyProtection="1">
      <alignment vertical="center"/>
    </xf>
    <xf numFmtId="0" fontId="9" fillId="2" borderId="6" xfId="0" applyFont="1" applyFill="1" applyBorder="1" applyProtection="1">
      <alignment vertical="center"/>
    </xf>
    <xf numFmtId="0" fontId="9" fillId="2" borderId="17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9" fillId="2" borderId="14" xfId="0" applyFont="1" applyFill="1" applyBorder="1" applyProtection="1">
      <alignment vertical="center"/>
    </xf>
    <xf numFmtId="0" fontId="9" fillId="2" borderId="5" xfId="0" applyFont="1" applyFill="1" applyBorder="1" applyAlignment="1" applyProtection="1">
      <alignment shrinkToFit="1"/>
    </xf>
    <xf numFmtId="0" fontId="9" fillId="2" borderId="6" xfId="0" applyFont="1" applyFill="1" applyBorder="1" applyAlignment="1" applyProtection="1">
      <alignment horizontal="center" vertical="top" shrinkToFit="1"/>
    </xf>
    <xf numFmtId="0" fontId="9" fillId="2" borderId="7" xfId="0" applyFont="1" applyFill="1" applyBorder="1" applyAlignment="1" applyProtection="1">
      <alignment shrinkToFit="1"/>
    </xf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Protection="1">
      <alignment vertical="center"/>
    </xf>
    <xf numFmtId="0" fontId="0" fillId="2" borderId="0" xfId="0" applyFont="1" applyFill="1" applyAlignment="1" applyProtection="1"/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center" wrapText="1"/>
    </xf>
    <xf numFmtId="0" fontId="9" fillId="2" borderId="18" xfId="0" applyFont="1" applyFill="1" applyBorder="1" applyAlignment="1" applyProtection="1"/>
    <xf numFmtId="0" fontId="9" fillId="2" borderId="32" xfId="0" applyFont="1" applyFill="1" applyBorder="1" applyAlignment="1" applyProtection="1">
      <alignment shrinkToFit="1"/>
    </xf>
    <xf numFmtId="0" fontId="9" fillId="2" borderId="11" xfId="0" applyFont="1" applyFill="1" applyBorder="1" applyAlignment="1" applyProtection="1">
      <alignment shrinkToFit="1"/>
    </xf>
    <xf numFmtId="0" fontId="9" fillId="2" borderId="0" xfId="0" applyFont="1" applyFill="1" applyAlignment="1" applyProtection="1">
      <alignment shrinkToFit="1"/>
    </xf>
    <xf numFmtId="0" fontId="9" fillId="2" borderId="0" xfId="0" applyFont="1" applyFill="1" applyBorder="1" applyAlignment="1" applyProtection="1">
      <alignment shrinkToFit="1"/>
    </xf>
    <xf numFmtId="0" fontId="9" fillId="2" borderId="27" xfId="0" applyFont="1" applyFill="1" applyBorder="1" applyAlignment="1" applyProtection="1">
      <alignment shrinkToFit="1"/>
    </xf>
    <xf numFmtId="0" fontId="9" fillId="2" borderId="19" xfId="0" applyFont="1" applyFill="1" applyBorder="1" applyAlignment="1" applyProtection="1">
      <alignment shrinkToFit="1"/>
    </xf>
    <xf numFmtId="0" fontId="9" fillId="2" borderId="28" xfId="0" applyFont="1" applyFill="1" applyBorder="1" applyAlignment="1" applyProtection="1">
      <alignment vertical="center"/>
    </xf>
    <xf numFmtId="0" fontId="9" fillId="2" borderId="15" xfId="0" applyFont="1" applyFill="1" applyBorder="1" applyProtection="1">
      <alignment vertical="center"/>
    </xf>
    <xf numFmtId="0" fontId="9" fillId="2" borderId="13" xfId="0" applyFont="1" applyFill="1" applyBorder="1" applyProtection="1">
      <alignment vertical="center"/>
    </xf>
    <xf numFmtId="0" fontId="9" fillId="2" borderId="16" xfId="0" applyFont="1" applyFill="1" applyBorder="1" applyProtection="1">
      <alignment vertical="center"/>
    </xf>
    <xf numFmtId="0" fontId="9" fillId="2" borderId="19" xfId="0" applyFont="1" applyFill="1" applyBorder="1" applyAlignment="1" applyProtection="1">
      <alignment vertical="center"/>
    </xf>
    <xf numFmtId="0" fontId="9" fillId="2" borderId="18" xfId="0" applyFont="1" applyFill="1" applyBorder="1" applyAlignment="1" applyProtection="1">
      <alignment vertical="center"/>
    </xf>
    <xf numFmtId="0" fontId="9" fillId="2" borderId="31" xfId="0" applyFont="1" applyFill="1" applyBorder="1" applyAlignment="1" applyProtection="1">
      <alignment vertical="center"/>
    </xf>
    <xf numFmtId="0" fontId="9" fillId="2" borderId="27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center" wrapText="1"/>
    </xf>
    <xf numFmtId="0" fontId="9" fillId="2" borderId="19" xfId="0" applyFont="1" applyFill="1" applyBorder="1" applyProtection="1">
      <alignment vertical="center"/>
    </xf>
    <xf numFmtId="0" fontId="9" fillId="2" borderId="18" xfId="0" applyFont="1" applyFill="1" applyBorder="1" applyProtection="1">
      <alignment vertical="center"/>
    </xf>
    <xf numFmtId="0" fontId="9" fillId="2" borderId="27" xfId="0" applyFont="1" applyFill="1" applyBorder="1" applyAlignment="1" applyProtection="1">
      <alignment vertical="center"/>
    </xf>
    <xf numFmtId="0" fontId="9" fillId="2" borderId="12" xfId="0" applyFont="1" applyFill="1" applyBorder="1" applyProtection="1">
      <alignment vertical="center"/>
    </xf>
    <xf numFmtId="0" fontId="9" fillId="2" borderId="10" xfId="0" applyFont="1" applyFill="1" applyBorder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9" fillId="2" borderId="29" xfId="0" applyFont="1" applyFill="1" applyBorder="1" applyAlignment="1" applyProtection="1">
      <alignment vertical="center"/>
    </xf>
    <xf numFmtId="0" fontId="9" fillId="2" borderId="32" xfId="0" applyFont="1" applyFill="1" applyBorder="1" applyAlignment="1" applyProtection="1">
      <alignment vertical="center"/>
    </xf>
    <xf numFmtId="0" fontId="9" fillId="2" borderId="32" xfId="0" applyFont="1" applyFill="1" applyBorder="1" applyAlignment="1" applyProtection="1">
      <alignment horizontal="center" shrinkToFit="1"/>
    </xf>
    <xf numFmtId="0" fontId="9" fillId="2" borderId="11" xfId="0" applyFont="1" applyFill="1" applyBorder="1" applyAlignment="1" applyProtection="1">
      <alignment horizontal="center" shrinkToFit="1"/>
    </xf>
    <xf numFmtId="0" fontId="9" fillId="2" borderId="33" xfId="0" applyFont="1" applyFill="1" applyBorder="1" applyAlignment="1" applyProtection="1"/>
    <xf numFmtId="0" fontId="9" fillId="2" borderId="10" xfId="0" applyFont="1" applyFill="1" applyBorder="1" applyAlignment="1" applyProtection="1"/>
    <xf numFmtId="0" fontId="9" fillId="2" borderId="31" xfId="0" applyFont="1" applyFill="1" applyBorder="1" applyAlignment="1" applyProtection="1"/>
    <xf numFmtId="0" fontId="9" fillId="2" borderId="3" xfId="0" applyFont="1" applyFill="1" applyBorder="1" applyProtection="1">
      <alignment vertical="center"/>
    </xf>
    <xf numFmtId="0" fontId="9" fillId="2" borderId="0" xfId="0" applyFont="1" applyFill="1" applyBorder="1" applyAlignment="1" applyProtection="1">
      <alignment horizontal="center" shrinkToFit="1"/>
    </xf>
    <xf numFmtId="0" fontId="9" fillId="2" borderId="10" xfId="0" applyFont="1" applyFill="1" applyBorder="1" applyAlignment="1" applyProtection="1">
      <alignment horizontal="center" shrinkToFit="1"/>
    </xf>
    <xf numFmtId="0" fontId="9" fillId="2" borderId="11" xfId="0" applyFont="1" applyFill="1" applyBorder="1" applyAlignment="1" applyProtection="1">
      <alignment horizontal="center" shrinkToFit="1"/>
    </xf>
    <xf numFmtId="0" fontId="9" fillId="2" borderId="12" xfId="0" applyFont="1" applyFill="1" applyBorder="1" applyAlignment="1" applyProtection="1">
      <alignment horizontal="center" shrinkToFit="1"/>
    </xf>
    <xf numFmtId="0" fontId="0" fillId="2" borderId="0" xfId="0" applyFont="1" applyFill="1" applyProtection="1">
      <alignment vertical="center"/>
    </xf>
    <xf numFmtId="0" fontId="9" fillId="2" borderId="18" xfId="0" applyFont="1" applyFill="1" applyBorder="1" applyAlignment="1" applyProtection="1">
      <alignment horizontal="center" wrapText="1"/>
    </xf>
    <xf numFmtId="0" fontId="9" fillId="2" borderId="32" xfId="0" applyFont="1" applyFill="1" applyBorder="1" applyAlignment="1" applyProtection="1">
      <alignment horizontal="center" wrapText="1"/>
    </xf>
    <xf numFmtId="0" fontId="9" fillId="2" borderId="11" xfId="0" applyFont="1" applyFill="1" applyBorder="1" applyAlignment="1" applyProtection="1">
      <alignment horizontal="center" wrapText="1"/>
    </xf>
    <xf numFmtId="0" fontId="9" fillId="2" borderId="34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vertical="center" textRotation="255"/>
    </xf>
    <xf numFmtId="0" fontId="9" fillId="2" borderId="14" xfId="0" applyFont="1" applyFill="1" applyBorder="1" applyAlignment="1" applyProtection="1">
      <alignment vertical="center" textRotation="255"/>
    </xf>
    <xf numFmtId="0" fontId="9" fillId="4" borderId="35" xfId="0" applyFont="1" applyFill="1" applyBorder="1" applyProtection="1">
      <alignment vertical="center"/>
    </xf>
    <xf numFmtId="0" fontId="9" fillId="4" borderId="36" xfId="0" applyFont="1" applyFill="1" applyBorder="1" applyProtection="1">
      <alignment vertical="center"/>
    </xf>
    <xf numFmtId="0" fontId="9" fillId="4" borderId="37" xfId="0" applyFont="1" applyFill="1" applyBorder="1" applyProtection="1">
      <alignment vertical="center"/>
    </xf>
    <xf numFmtId="0" fontId="9" fillId="4" borderId="47" xfId="0" applyFont="1" applyFill="1" applyBorder="1" applyAlignment="1" applyProtection="1">
      <alignment vertical="center" shrinkToFit="1"/>
    </xf>
    <xf numFmtId="0" fontId="9" fillId="4" borderId="48" xfId="0" applyFont="1" applyFill="1" applyBorder="1" applyAlignment="1" applyProtection="1">
      <alignment vertical="center" shrinkToFit="1"/>
    </xf>
    <xf numFmtId="0" fontId="9" fillId="4" borderId="0" xfId="0" applyFont="1" applyFill="1" applyBorder="1" applyProtection="1">
      <alignment vertical="center"/>
    </xf>
    <xf numFmtId="0" fontId="9" fillId="4" borderId="43" xfId="0" applyFont="1" applyFill="1" applyBorder="1" applyProtection="1">
      <alignment vertical="center"/>
    </xf>
    <xf numFmtId="0" fontId="9" fillId="4" borderId="44" xfId="0" applyFont="1" applyFill="1" applyBorder="1" applyProtection="1">
      <alignment vertical="center"/>
    </xf>
    <xf numFmtId="0" fontId="9" fillId="4" borderId="45" xfId="0" applyFont="1" applyFill="1" applyBorder="1" applyProtection="1">
      <alignment vertical="center"/>
    </xf>
    <xf numFmtId="0" fontId="9" fillId="4" borderId="50" xfId="0" applyFont="1" applyFill="1" applyBorder="1" applyAlignment="1" applyProtection="1">
      <alignment vertical="center"/>
    </xf>
    <xf numFmtId="0" fontId="9" fillId="4" borderId="27" xfId="0" applyFont="1" applyFill="1" applyBorder="1" applyProtection="1">
      <alignment vertical="center"/>
    </xf>
    <xf numFmtId="0" fontId="9" fillId="4" borderId="46" xfId="0" applyFont="1" applyFill="1" applyBorder="1" applyProtection="1">
      <alignment vertical="center"/>
    </xf>
    <xf numFmtId="0" fontId="9" fillId="4" borderId="47" xfId="0" applyFont="1" applyFill="1" applyBorder="1" applyProtection="1">
      <alignment vertical="center"/>
    </xf>
    <xf numFmtId="0" fontId="9" fillId="4" borderId="48" xfId="0" applyFont="1" applyFill="1" applyBorder="1" applyProtection="1">
      <alignment vertical="center"/>
    </xf>
    <xf numFmtId="0" fontId="9" fillId="4" borderId="49" xfId="0" applyFont="1" applyFill="1" applyBorder="1" applyProtection="1">
      <alignment vertical="center"/>
    </xf>
    <xf numFmtId="0" fontId="9" fillId="4" borderId="39" xfId="0" applyFont="1" applyFill="1" applyBorder="1" applyProtection="1">
      <alignment vertical="center"/>
    </xf>
    <xf numFmtId="0" fontId="9" fillId="4" borderId="40" xfId="0" applyFont="1" applyFill="1" applyBorder="1" applyProtection="1">
      <alignment vertical="center"/>
    </xf>
    <xf numFmtId="0" fontId="9" fillId="2" borderId="11" xfId="0" applyFont="1" applyFill="1" applyBorder="1" applyAlignment="1" applyProtection="1">
      <alignment vertical="center" textRotation="255"/>
    </xf>
    <xf numFmtId="0" fontId="9" fillId="2" borderId="32" xfId="0" applyFont="1" applyFill="1" applyBorder="1" applyAlignment="1" applyProtection="1">
      <alignment horizontal="center" shrinkToFit="1"/>
    </xf>
    <xf numFmtId="0" fontId="9" fillId="2" borderId="0" xfId="0" applyFont="1" applyFill="1" applyAlignment="1" applyProtection="1">
      <alignment vertical="top" wrapText="1"/>
    </xf>
    <xf numFmtId="0" fontId="9" fillId="2" borderId="27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9" fillId="2" borderId="19" xfId="0" applyFont="1" applyFill="1" applyBorder="1" applyAlignment="1" applyProtection="1">
      <alignment vertical="top" wrapText="1"/>
    </xf>
    <xf numFmtId="0" fontId="9" fillId="2" borderId="19" xfId="0" applyFont="1" applyFill="1" applyBorder="1" applyAlignment="1" applyProtection="1"/>
    <xf numFmtId="0" fontId="9" fillId="2" borderId="27" xfId="0" applyFont="1" applyFill="1" applyBorder="1" applyAlignment="1" applyProtection="1"/>
    <xf numFmtId="0" fontId="6" fillId="2" borderId="0" xfId="0" applyFont="1" applyFill="1" applyBorder="1" applyAlignment="1" applyProtection="1">
      <alignment shrinkToFit="1"/>
    </xf>
    <xf numFmtId="0" fontId="7" fillId="2" borderId="0" xfId="0" applyFont="1" applyFill="1" applyBorder="1" applyProtection="1">
      <alignment vertical="center"/>
    </xf>
    <xf numFmtId="0" fontId="9" fillId="2" borderId="10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vertical="center" shrinkToFit="1"/>
    </xf>
    <xf numFmtId="176" fontId="6" fillId="2" borderId="10" xfId="0" applyNumberFormat="1" applyFont="1" applyFill="1" applyBorder="1" applyAlignment="1" applyProtection="1">
      <alignment horizontal="center"/>
    </xf>
    <xf numFmtId="176" fontId="6" fillId="2" borderId="11" xfId="0" applyNumberFormat="1" applyFont="1" applyFill="1" applyBorder="1" applyAlignment="1" applyProtection="1">
      <alignment horizontal="center"/>
    </xf>
    <xf numFmtId="176" fontId="6" fillId="2" borderId="12" xfId="0" applyNumberFormat="1" applyFont="1" applyFill="1" applyBorder="1" applyAlignment="1" applyProtection="1">
      <alignment horizontal="center"/>
    </xf>
    <xf numFmtId="176" fontId="6" fillId="2" borderId="13" xfId="0" applyNumberFormat="1" applyFont="1" applyFill="1" applyBorder="1" applyAlignment="1" applyProtection="1">
      <alignment vertical="center" textRotation="180"/>
    </xf>
    <xf numFmtId="176" fontId="6" fillId="2" borderId="18" xfId="0" applyNumberFormat="1" applyFont="1" applyFill="1" applyBorder="1" applyAlignment="1" applyProtection="1">
      <alignment vertical="center" textRotation="180"/>
    </xf>
    <xf numFmtId="176" fontId="6" fillId="2" borderId="10" xfId="0" applyNumberFormat="1" applyFont="1" applyFill="1" applyBorder="1" applyAlignment="1" applyProtection="1">
      <alignment vertical="center" textRotation="180"/>
    </xf>
    <xf numFmtId="176" fontId="6" fillId="2" borderId="0" xfId="0" applyNumberFormat="1" applyFont="1" applyFill="1" applyBorder="1" applyAlignment="1" applyProtection="1">
      <alignment vertical="center" textRotation="180"/>
    </xf>
    <xf numFmtId="0" fontId="7" fillId="2" borderId="6" xfId="0" applyFont="1" applyFill="1" applyBorder="1" applyProtection="1">
      <alignment vertical="center"/>
    </xf>
    <xf numFmtId="0" fontId="0" fillId="2" borderId="51" xfId="0" applyFill="1" applyBorder="1" applyProtection="1">
      <alignment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176" fontId="0" fillId="2" borderId="0" xfId="0" applyNumberFormat="1" applyFill="1" applyBorder="1" applyAlignment="1" applyProtection="1">
      <alignment vertical="center" shrinkToFit="1"/>
    </xf>
    <xf numFmtId="0" fontId="0" fillId="2" borderId="5" xfId="0" applyFill="1" applyBorder="1" applyProtection="1">
      <alignment vertical="center"/>
    </xf>
    <xf numFmtId="0" fontId="0" fillId="2" borderId="6" xfId="0" applyFill="1" applyBorder="1" applyAlignment="1" applyProtection="1">
      <alignment horizontal="right" vertical="center"/>
    </xf>
    <xf numFmtId="0" fontId="9" fillId="2" borderId="12" xfId="0" applyFont="1" applyFill="1" applyBorder="1" applyAlignment="1" applyProtection="1"/>
    <xf numFmtId="176" fontId="6" fillId="2" borderId="18" xfId="0" applyNumberFormat="1" applyFont="1" applyFill="1" applyBorder="1" applyAlignment="1" applyProtection="1">
      <alignment horizontal="center" shrinkToFit="1"/>
    </xf>
    <xf numFmtId="176" fontId="6" fillId="2" borderId="0" xfId="0" applyNumberFormat="1" applyFont="1" applyFill="1" applyBorder="1" applyAlignment="1" applyProtection="1">
      <alignment horizontal="center" shrinkToFit="1"/>
    </xf>
    <xf numFmtId="176" fontId="6" fillId="2" borderId="10" xfId="0" applyNumberFormat="1" applyFont="1" applyFill="1" applyBorder="1" applyAlignment="1" applyProtection="1">
      <alignment horizontal="center" shrinkToFit="1"/>
    </xf>
    <xf numFmtId="176" fontId="6" fillId="2" borderId="11" xfId="0" applyNumberFormat="1" applyFont="1" applyFill="1" applyBorder="1" applyAlignment="1" applyProtection="1">
      <alignment horizontal="center" shrinkToFit="1"/>
    </xf>
    <xf numFmtId="176" fontId="6" fillId="2" borderId="12" xfId="0" applyNumberFormat="1" applyFont="1" applyFill="1" applyBorder="1" applyAlignment="1" applyProtection="1">
      <alignment horizontal="center" shrinkToFit="1"/>
    </xf>
    <xf numFmtId="176" fontId="6" fillId="2" borderId="19" xfId="0" applyNumberFormat="1" applyFont="1" applyFill="1" applyBorder="1" applyAlignment="1" applyProtection="1">
      <alignment horizontal="center" shrinkToFit="1"/>
    </xf>
    <xf numFmtId="0" fontId="9" fillId="2" borderId="0" xfId="0" applyFont="1" applyFill="1" applyBorder="1" applyAlignment="1" applyProtection="1">
      <alignment horizontal="center" vertical="center"/>
    </xf>
    <xf numFmtId="176" fontId="6" fillId="2" borderId="14" xfId="0" applyNumberFormat="1" applyFont="1" applyFill="1" applyBorder="1" applyAlignment="1" applyProtection="1">
      <alignment vertical="center" textRotation="180"/>
    </xf>
    <xf numFmtId="176" fontId="6" fillId="2" borderId="18" xfId="0" applyNumberFormat="1" applyFont="1" applyFill="1" applyBorder="1" applyAlignment="1" applyProtection="1">
      <alignment horizontal="center"/>
    </xf>
    <xf numFmtId="176" fontId="6" fillId="2" borderId="0" xfId="0" applyNumberFormat="1" applyFont="1" applyFill="1" applyBorder="1" applyAlignment="1" applyProtection="1">
      <alignment horizontal="center"/>
    </xf>
    <xf numFmtId="176" fontId="6" fillId="2" borderId="19" xfId="0" applyNumberFormat="1" applyFont="1" applyFill="1" applyBorder="1" applyAlignment="1" applyProtection="1">
      <alignment horizontal="center"/>
    </xf>
    <xf numFmtId="0" fontId="13" fillId="2" borderId="0" xfId="0" applyFont="1" applyFill="1" applyProtection="1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0" fillId="2" borderId="5" xfId="0" applyFill="1" applyBorder="1" applyAlignment="1" applyProtection="1">
      <alignment horizontal="right" vertical="center"/>
    </xf>
    <xf numFmtId="0" fontId="9" fillId="2" borderId="19" xfId="0" applyFont="1" applyFill="1" applyBorder="1" applyAlignment="1" applyProtection="1">
      <alignment horizontal="center" shrinkToFit="1"/>
    </xf>
    <xf numFmtId="0" fontId="9" fillId="2" borderId="12" xfId="0" applyFont="1" applyFill="1" applyBorder="1" applyAlignment="1" applyProtection="1">
      <alignment horizontal="center" wrapText="1"/>
    </xf>
    <xf numFmtId="0" fontId="9" fillId="2" borderId="19" xfId="0" applyFont="1" applyFill="1" applyBorder="1" applyAlignment="1" applyProtection="1">
      <alignment horizontal="center" wrapText="1"/>
    </xf>
    <xf numFmtId="0" fontId="9" fillId="2" borderId="6" xfId="0" applyFont="1" applyFill="1" applyBorder="1" applyAlignment="1" applyProtection="1">
      <alignment horizontal="center" wrapText="1"/>
    </xf>
    <xf numFmtId="0" fontId="9" fillId="5" borderId="29" xfId="0" applyFont="1" applyFill="1" applyBorder="1" applyAlignment="1" applyProtection="1">
      <alignment horizontal="center" wrapText="1"/>
    </xf>
    <xf numFmtId="0" fontId="9" fillId="5" borderId="1" xfId="0" applyFont="1" applyFill="1" applyBorder="1" applyProtection="1">
      <alignment vertical="center"/>
    </xf>
    <xf numFmtId="0" fontId="9" fillId="5" borderId="2" xfId="0" applyFont="1" applyFill="1" applyBorder="1" applyProtection="1">
      <alignment vertical="center"/>
    </xf>
    <xf numFmtId="0" fontId="9" fillId="5" borderId="27" xfId="0" applyFont="1" applyFill="1" applyBorder="1" applyAlignment="1" applyProtection="1">
      <alignment vertical="center" shrinkToFit="1"/>
    </xf>
    <xf numFmtId="0" fontId="9" fillId="5" borderId="0" xfId="0" applyFont="1" applyFill="1" applyBorder="1" applyAlignment="1" applyProtection="1">
      <alignment vertical="center" shrinkToFit="1"/>
    </xf>
    <xf numFmtId="0" fontId="9" fillId="5" borderId="0" xfId="0" applyFont="1" applyFill="1" applyBorder="1" applyProtection="1">
      <alignment vertical="center"/>
    </xf>
    <xf numFmtId="0" fontId="9" fillId="5" borderId="4" xfId="0" applyFont="1" applyFill="1" applyBorder="1" applyProtection="1">
      <alignment vertical="center"/>
    </xf>
    <xf numFmtId="0" fontId="9" fillId="5" borderId="0" xfId="0" applyFont="1" applyFill="1" applyBorder="1" applyAlignment="1" applyProtection="1">
      <alignment vertical="center" textRotation="255"/>
    </xf>
    <xf numFmtId="0" fontId="9" fillId="5" borderId="4" xfId="0" applyFont="1" applyFill="1" applyBorder="1" applyAlignment="1" applyProtection="1">
      <alignment vertical="center" textRotation="255"/>
    </xf>
    <xf numFmtId="0" fontId="9" fillId="2" borderId="19" xfId="0" applyFont="1" applyFill="1" applyBorder="1" applyAlignment="1" applyProtection="1">
      <alignment horizontal="right" vertical="center" textRotation="255"/>
    </xf>
    <xf numFmtId="0" fontId="9" fillId="5" borderId="27" xfId="0" applyFont="1" applyFill="1" applyBorder="1" applyProtection="1">
      <alignment vertical="center"/>
    </xf>
    <xf numFmtId="0" fontId="9" fillId="2" borderId="0" xfId="0" applyFont="1" applyFill="1" applyBorder="1" applyAlignment="1" applyProtection="1">
      <alignment horizontal="right" vertical="center" textRotation="255"/>
    </xf>
    <xf numFmtId="0" fontId="9" fillId="5" borderId="28" xfId="0" applyFont="1" applyFill="1" applyBorder="1" applyProtection="1">
      <alignment vertical="center"/>
    </xf>
    <xf numFmtId="0" fontId="9" fillId="5" borderId="6" xfId="0" applyFont="1" applyFill="1" applyBorder="1" applyProtection="1">
      <alignment vertical="center"/>
    </xf>
    <xf numFmtId="0" fontId="9" fillId="5" borderId="6" xfId="0" applyFont="1" applyFill="1" applyBorder="1" applyAlignment="1" applyProtection="1">
      <alignment vertical="center" textRotation="255"/>
    </xf>
    <xf numFmtId="0" fontId="9" fillId="5" borderId="7" xfId="0" applyFont="1" applyFill="1" applyBorder="1" applyAlignment="1" applyProtection="1">
      <alignment vertical="center" textRotation="255"/>
    </xf>
    <xf numFmtId="0" fontId="9" fillId="2" borderId="11" xfId="0" applyFont="1" applyFill="1" applyBorder="1" applyAlignment="1" applyProtection="1">
      <alignment horizontal="right" vertical="center" textRotation="255"/>
    </xf>
    <xf numFmtId="0" fontId="9" fillId="2" borderId="14" xfId="0" applyFont="1" applyFill="1" applyBorder="1" applyAlignment="1" applyProtection="1"/>
    <xf numFmtId="0" fontId="9" fillId="2" borderId="15" xfId="0" applyFont="1" applyFill="1" applyBorder="1" applyAlignment="1" applyProtection="1"/>
    <xf numFmtId="0" fontId="14" fillId="2" borderId="0" xfId="0" applyFont="1" applyFill="1" applyProtection="1">
      <alignment vertical="center"/>
    </xf>
    <xf numFmtId="0" fontId="9" fillId="2" borderId="15" xfId="0" applyFont="1" applyFill="1" applyBorder="1" applyAlignment="1" applyProtection="1">
      <alignment vertical="center" shrinkToFit="1"/>
    </xf>
    <xf numFmtId="0" fontId="9" fillId="2" borderId="19" xfId="0" applyFont="1" applyFill="1" applyBorder="1" applyAlignment="1" applyProtection="1">
      <alignment vertical="center" shrinkToFit="1"/>
    </xf>
    <xf numFmtId="0" fontId="6" fillId="2" borderId="18" xfId="0" applyFont="1" applyFill="1" applyBorder="1" applyAlignment="1" applyProtection="1">
      <alignment shrinkToFit="1"/>
    </xf>
    <xf numFmtId="0" fontId="6" fillId="2" borderId="19" xfId="0" applyFont="1" applyFill="1" applyBorder="1" applyAlignment="1" applyProtection="1">
      <alignment shrinkToFit="1"/>
    </xf>
    <xf numFmtId="0" fontId="9" fillId="2" borderId="33" xfId="0" applyFont="1" applyFill="1" applyBorder="1" applyAlignment="1" applyProtection="1">
      <alignment shrinkToFit="1"/>
    </xf>
    <xf numFmtId="0" fontId="9" fillId="2" borderId="18" xfId="0" applyFont="1" applyFill="1" applyBorder="1" applyAlignment="1" applyProtection="1">
      <alignment shrinkToFit="1"/>
    </xf>
    <xf numFmtId="0" fontId="9" fillId="2" borderId="31" xfId="0" applyFont="1" applyFill="1" applyBorder="1" applyAlignment="1" applyProtection="1">
      <alignment shrinkToFit="1"/>
    </xf>
    <xf numFmtId="0" fontId="9" fillId="2" borderId="14" xfId="0" applyFont="1" applyFill="1" applyBorder="1" applyAlignment="1" applyProtection="1">
      <alignment vertical="center" shrinkToFit="1"/>
    </xf>
    <xf numFmtId="0" fontId="9" fillId="2" borderId="0" xfId="0" applyFont="1" applyFill="1" applyBorder="1" applyAlignment="1" applyProtection="1">
      <alignment vertical="center" shrinkToFit="1"/>
    </xf>
    <xf numFmtId="0" fontId="9" fillId="2" borderId="0" xfId="0" applyFont="1" applyFill="1" applyBorder="1" applyAlignment="1" applyProtection="1">
      <alignment vertical="center" textRotation="255" shrinkToFit="1"/>
    </xf>
    <xf numFmtId="0" fontId="9" fillId="2" borderId="19" xfId="0" applyFont="1" applyFill="1" applyBorder="1" applyAlignment="1" applyProtection="1">
      <alignment horizontal="right" vertical="center" textRotation="255" shrinkToFit="1"/>
    </xf>
    <xf numFmtId="0" fontId="9" fillId="2" borderId="11" xfId="0" applyFont="1" applyFill="1" applyBorder="1" applyAlignment="1" applyProtection="1">
      <alignment vertical="center" shrinkToFit="1"/>
    </xf>
    <xf numFmtId="0" fontId="9" fillId="2" borderId="12" xfId="0" applyFont="1" applyFill="1" applyBorder="1" applyAlignment="1" applyProtection="1">
      <alignment vertical="center" shrinkToFit="1"/>
    </xf>
    <xf numFmtId="0" fontId="9" fillId="2" borderId="0" xfId="0" applyFont="1" applyFill="1" applyBorder="1" applyAlignment="1" applyProtection="1">
      <alignment horizontal="right" vertical="center" textRotation="255" shrinkToFit="1"/>
    </xf>
    <xf numFmtId="0" fontId="9" fillId="2" borderId="11" xfId="0" applyFont="1" applyFill="1" applyBorder="1" applyAlignment="1" applyProtection="1">
      <alignment horizontal="right" vertical="center" textRotation="255" shrinkToFit="1"/>
    </xf>
    <xf numFmtId="0" fontId="9" fillId="6" borderId="35" xfId="0" applyFont="1" applyFill="1" applyBorder="1" applyAlignment="1" applyProtection="1"/>
    <xf numFmtId="0" fontId="9" fillId="6" borderId="36" xfId="0" applyFont="1" applyFill="1" applyBorder="1" applyAlignment="1" applyProtection="1"/>
    <xf numFmtId="0" fontId="9" fillId="6" borderId="36" xfId="0" applyFont="1" applyFill="1" applyBorder="1" applyProtection="1">
      <alignment vertical="center"/>
    </xf>
    <xf numFmtId="0" fontId="9" fillId="6" borderId="37" xfId="0" applyFont="1" applyFill="1" applyBorder="1" applyProtection="1">
      <alignment vertical="center"/>
    </xf>
    <xf numFmtId="0" fontId="9" fillId="6" borderId="27" xfId="0" applyFont="1" applyFill="1" applyBorder="1" applyProtection="1">
      <alignment vertical="center"/>
    </xf>
    <xf numFmtId="0" fontId="9" fillId="6" borderId="0" xfId="0" applyFont="1" applyFill="1" applyBorder="1" applyProtection="1">
      <alignment vertical="center"/>
    </xf>
    <xf numFmtId="0" fontId="9" fillId="6" borderId="38" xfId="0" applyFont="1" applyFill="1" applyBorder="1" applyProtection="1">
      <alignment vertical="center"/>
    </xf>
    <xf numFmtId="0" fontId="9" fillId="6" borderId="42" xfId="0" applyFont="1" applyFill="1" applyBorder="1" applyAlignment="1" applyProtection="1">
      <alignment vertical="center"/>
    </xf>
    <xf numFmtId="0" fontId="9" fillId="6" borderId="40" xfId="0" applyFont="1" applyFill="1" applyBorder="1" applyProtection="1">
      <alignment vertical="center"/>
    </xf>
    <xf numFmtId="0" fontId="9" fillId="6" borderId="41" xfId="0" applyFont="1" applyFill="1" applyBorder="1" applyProtection="1">
      <alignment vertical="center"/>
    </xf>
    <xf numFmtId="0" fontId="9" fillId="6" borderId="39" xfId="0" applyFont="1" applyFill="1" applyBorder="1" applyProtection="1">
      <alignment vertical="center"/>
    </xf>
    <xf numFmtId="185" fontId="0" fillId="2" borderId="20" xfId="0" applyNumberFormat="1" applyFill="1" applyBorder="1" applyProtection="1">
      <alignment vertical="center"/>
    </xf>
    <xf numFmtId="0" fontId="0" fillId="2" borderId="0" xfId="0" applyFill="1" applyAlignment="1" applyProtection="1">
      <alignment horizontal="right" vertical="center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Alignment="1" applyProtection="1">
      <alignment vertical="center" shrinkToFi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53" xfId="0" applyFont="1" applyFill="1" applyBorder="1" applyAlignment="1" applyProtection="1">
      <alignment vertical="center" wrapText="1"/>
    </xf>
    <xf numFmtId="0" fontId="2" fillId="2" borderId="52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wrapText="1" shrinkToFit="1"/>
    </xf>
    <xf numFmtId="0" fontId="9" fillId="2" borderId="0" xfId="0" applyFont="1" applyFill="1" applyBorder="1" applyAlignment="1" applyProtection="1">
      <alignment wrapText="1" shrinkToFit="1"/>
    </xf>
    <xf numFmtId="0" fontId="9" fillId="2" borderId="4" xfId="0" applyFont="1" applyFill="1" applyBorder="1" applyAlignment="1" applyProtection="1">
      <alignment wrapText="1" shrinkToFit="1"/>
    </xf>
    <xf numFmtId="0" fontId="9" fillId="2" borderId="52" xfId="0" applyFont="1" applyFill="1" applyBorder="1" applyAlignment="1" applyProtection="1">
      <alignment wrapText="1" shrinkToFit="1"/>
    </xf>
    <xf numFmtId="0" fontId="15" fillId="2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horizontal="center" shrinkToFit="1"/>
    </xf>
    <xf numFmtId="0" fontId="3" fillId="2" borderId="18" xfId="0" applyFont="1" applyFill="1" applyBorder="1" applyAlignment="1" applyProtection="1">
      <alignment horizontal="center" shrinkToFit="1"/>
    </xf>
    <xf numFmtId="0" fontId="0" fillId="2" borderId="0" xfId="0" applyFill="1" applyAlignment="1" applyProtection="1">
      <alignment horizontal="center" vertical="center"/>
    </xf>
    <xf numFmtId="0" fontId="18" fillId="2" borderId="0" xfId="0" applyFont="1" applyFill="1" applyProtection="1">
      <alignment vertical="center"/>
    </xf>
    <xf numFmtId="0" fontId="16" fillId="2" borderId="0" xfId="0" applyFont="1" applyFill="1" applyAlignment="1" applyProtection="1">
      <alignment horizontal="right" vertical="center"/>
    </xf>
    <xf numFmtId="0" fontId="13" fillId="2" borderId="0" xfId="0" applyFont="1" applyFill="1" applyAlignment="1" applyProtection="1">
      <alignment horizontal="right" vertical="center"/>
    </xf>
    <xf numFmtId="0" fontId="12" fillId="2" borderId="0" xfId="0" applyFont="1" applyFill="1" applyProtection="1">
      <alignment vertical="center"/>
    </xf>
    <xf numFmtId="185" fontId="0" fillId="2" borderId="0" xfId="0" applyNumberFormat="1" applyFill="1" applyBorder="1" applyProtection="1">
      <alignment vertical="center"/>
    </xf>
    <xf numFmtId="176" fontId="4" fillId="2" borderId="0" xfId="0" applyNumberFormat="1" applyFont="1" applyFill="1" applyAlignment="1" applyProtection="1"/>
    <xf numFmtId="0" fontId="19" fillId="2" borderId="0" xfId="0" applyFont="1" applyFill="1" applyProtection="1">
      <alignment vertical="center"/>
    </xf>
    <xf numFmtId="0" fontId="20" fillId="2" borderId="0" xfId="0" applyFont="1" applyFill="1" applyProtection="1">
      <alignment vertical="center"/>
    </xf>
    <xf numFmtId="0" fontId="20" fillId="2" borderId="0" xfId="0" applyFont="1" applyFill="1" applyAlignment="1" applyProtection="1">
      <alignment horizontal="right" vertical="center"/>
    </xf>
    <xf numFmtId="0" fontId="21" fillId="2" borderId="0" xfId="0" applyFont="1" applyFill="1" applyProtection="1">
      <alignment vertical="center"/>
    </xf>
    <xf numFmtId="0" fontId="9" fillId="2" borderId="58" xfId="0" applyFont="1" applyFill="1" applyBorder="1" applyProtection="1">
      <alignment vertical="center"/>
    </xf>
    <xf numFmtId="0" fontId="0" fillId="2" borderId="58" xfId="0" applyFont="1" applyFill="1" applyBorder="1" applyProtection="1">
      <alignment vertical="center"/>
    </xf>
    <xf numFmtId="176" fontId="4" fillId="2" borderId="0" xfId="0" applyNumberFormat="1" applyFont="1" applyFill="1" applyAlignment="1" applyProtection="1">
      <alignment horizontal="center"/>
    </xf>
    <xf numFmtId="0" fontId="9" fillId="2" borderId="32" xfId="0" applyFont="1" applyFill="1" applyBorder="1" applyAlignment="1" applyProtection="1">
      <alignment horizontal="center" shrinkToFit="1"/>
    </xf>
    <xf numFmtId="0" fontId="9" fillId="2" borderId="11" xfId="0" applyFont="1" applyFill="1" applyBorder="1" applyAlignment="1" applyProtection="1">
      <alignment horizontal="center" shrinkToFit="1"/>
    </xf>
    <xf numFmtId="0" fontId="9" fillId="2" borderId="12" xfId="0" applyFont="1" applyFill="1" applyBorder="1" applyAlignment="1" applyProtection="1">
      <alignment horizontal="center" shrinkToFit="1"/>
    </xf>
    <xf numFmtId="0" fontId="9" fillId="2" borderId="27" xfId="0" applyFont="1" applyFill="1" applyBorder="1" applyAlignment="1" applyProtection="1">
      <alignment horizontal="center" shrinkToFit="1"/>
    </xf>
    <xf numFmtId="0" fontId="9" fillId="2" borderId="0" xfId="0" applyFont="1" applyFill="1" applyBorder="1" applyAlignment="1" applyProtection="1">
      <alignment horizontal="center" shrinkToFit="1"/>
    </xf>
    <xf numFmtId="0" fontId="9" fillId="2" borderId="19" xfId="0" applyFont="1" applyFill="1" applyBorder="1" applyAlignment="1" applyProtection="1">
      <alignment horizontal="center" shrinkToFit="1"/>
    </xf>
    <xf numFmtId="0" fontId="0" fillId="2" borderId="0" xfId="0" applyFont="1" applyFill="1" applyAlignment="1" applyProtection="1">
      <alignment horizontal="center" wrapText="1"/>
    </xf>
    <xf numFmtId="0" fontId="9" fillId="2" borderId="0" xfId="0" applyFont="1" applyFill="1" applyAlignment="1" applyProtection="1">
      <alignment horizontal="center" wrapText="1"/>
    </xf>
    <xf numFmtId="0" fontId="9" fillId="2" borderId="34" xfId="0" applyFont="1" applyFill="1" applyBorder="1" applyAlignment="1" applyProtection="1">
      <alignment horizontal="center" shrinkToFit="1"/>
    </xf>
    <xf numFmtId="0" fontId="9" fillId="2" borderId="14" xfId="0" applyFont="1" applyFill="1" applyBorder="1" applyAlignment="1" applyProtection="1">
      <alignment horizontal="center" shrinkToFit="1"/>
    </xf>
    <xf numFmtId="0" fontId="9" fillId="2" borderId="14" xfId="0" applyFont="1" applyFill="1" applyBorder="1" applyAlignment="1" applyProtection="1">
      <alignment horizontal="center" vertical="center" textRotation="255"/>
    </xf>
    <xf numFmtId="0" fontId="9" fillId="2" borderId="0" xfId="0" applyFont="1" applyFill="1" applyBorder="1" applyAlignment="1" applyProtection="1">
      <alignment horizontal="center" vertical="center" textRotation="255"/>
    </xf>
    <xf numFmtId="0" fontId="9" fillId="2" borderId="11" xfId="0" applyFont="1" applyFill="1" applyBorder="1" applyAlignment="1" applyProtection="1">
      <alignment horizontal="center" vertical="center" textRotation="255"/>
    </xf>
    <xf numFmtId="0" fontId="9" fillId="2" borderId="13" xfId="0" applyFont="1" applyFill="1" applyBorder="1" applyAlignment="1" applyProtection="1">
      <alignment horizontal="center" vertical="center" textRotation="255"/>
    </xf>
    <xf numFmtId="0" fontId="9" fillId="2" borderId="18" xfId="0" applyFont="1" applyFill="1" applyBorder="1" applyAlignment="1" applyProtection="1">
      <alignment horizontal="center" vertical="center" textRotation="255"/>
    </xf>
    <xf numFmtId="0" fontId="9" fillId="2" borderId="10" xfId="0" applyFont="1" applyFill="1" applyBorder="1" applyAlignment="1" applyProtection="1">
      <alignment horizontal="center" vertical="center" textRotation="255"/>
    </xf>
    <xf numFmtId="176" fontId="4" fillId="2" borderId="13" xfId="0" applyNumberFormat="1" applyFont="1" applyFill="1" applyBorder="1" applyAlignment="1" applyProtection="1">
      <alignment horizontal="center" shrinkToFit="1"/>
    </xf>
    <xf numFmtId="176" fontId="4" fillId="2" borderId="15" xfId="0" applyNumberFormat="1" applyFont="1" applyFill="1" applyBorder="1" applyAlignment="1" applyProtection="1">
      <alignment horizontal="center" shrinkToFit="1"/>
    </xf>
    <xf numFmtId="176" fontId="4" fillId="2" borderId="0" xfId="0" applyNumberFormat="1" applyFont="1" applyFill="1" applyBorder="1" applyAlignment="1" applyProtection="1">
      <alignment horizontal="center" shrinkToFit="1"/>
    </xf>
    <xf numFmtId="0" fontId="9" fillId="2" borderId="56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57" xfId="0" applyFont="1" applyFill="1" applyBorder="1" applyAlignment="1" applyProtection="1">
      <alignment horizontal="center" vertical="center"/>
    </xf>
    <xf numFmtId="0" fontId="9" fillId="7" borderId="56" xfId="0" applyFont="1" applyFill="1" applyBorder="1" applyAlignment="1" applyProtection="1">
      <alignment horizontal="center" vertical="center"/>
    </xf>
    <xf numFmtId="0" fontId="9" fillId="7" borderId="57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 shrinkToFit="1"/>
    </xf>
    <xf numFmtId="0" fontId="9" fillId="2" borderId="8" xfId="0" applyFont="1" applyFill="1" applyBorder="1" applyAlignment="1" applyProtection="1">
      <alignment horizontal="center" vertical="center" shrinkToFit="1"/>
    </xf>
    <xf numFmtId="0" fontId="9" fillId="2" borderId="57" xfId="0" applyFont="1" applyFill="1" applyBorder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right" vertical="center"/>
    </xf>
    <xf numFmtId="0" fontId="9" fillId="2" borderId="9" xfId="0" applyFont="1" applyFill="1" applyBorder="1" applyAlignment="1" applyProtection="1">
      <alignment horizontal="center" vertical="center" shrinkToFit="1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13" fillId="5" borderId="36" xfId="0" applyFont="1" applyFill="1" applyBorder="1" applyAlignment="1" applyProtection="1">
      <alignment horizontal="right" vertical="center"/>
    </xf>
    <xf numFmtId="0" fontId="13" fillId="5" borderId="6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5" borderId="4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 textRotation="255"/>
    </xf>
    <xf numFmtId="0" fontId="9" fillId="2" borderId="13" xfId="0" applyNumberFormat="1" applyFont="1" applyFill="1" applyBorder="1" applyAlignment="1" applyProtection="1">
      <alignment horizontal="center" vertical="center" textRotation="255"/>
    </xf>
    <xf numFmtId="0" fontId="9" fillId="2" borderId="14" xfId="0" applyNumberFormat="1" applyFont="1" applyFill="1" applyBorder="1" applyAlignment="1" applyProtection="1">
      <alignment horizontal="center" vertical="center" textRotation="255"/>
    </xf>
    <xf numFmtId="0" fontId="9" fillId="2" borderId="18" xfId="0" applyNumberFormat="1" applyFont="1" applyFill="1" applyBorder="1" applyAlignment="1" applyProtection="1">
      <alignment horizontal="center" vertical="center" textRotation="255"/>
    </xf>
    <xf numFmtId="0" fontId="9" fillId="2" borderId="0" xfId="0" applyNumberFormat="1" applyFont="1" applyFill="1" applyBorder="1" applyAlignment="1" applyProtection="1">
      <alignment horizontal="center" vertical="center" textRotation="255"/>
    </xf>
    <xf numFmtId="0" fontId="9" fillId="2" borderId="10" xfId="0" applyNumberFormat="1" applyFont="1" applyFill="1" applyBorder="1" applyAlignment="1" applyProtection="1">
      <alignment horizontal="center" vertical="center" textRotation="255"/>
    </xf>
    <xf numFmtId="0" fontId="9" fillId="2" borderId="11" xfId="0" applyNumberFormat="1" applyFont="1" applyFill="1" applyBorder="1" applyAlignment="1" applyProtection="1">
      <alignment horizontal="center" vertical="center" textRotation="255"/>
    </xf>
    <xf numFmtId="0" fontId="9" fillId="2" borderId="0" xfId="0" applyFont="1" applyFill="1" applyBorder="1" applyAlignment="1" applyProtection="1">
      <alignment horizontal="right" vertical="center" textRotation="255"/>
    </xf>
    <xf numFmtId="183" fontId="6" fillId="2" borderId="0" xfId="0" applyNumberFormat="1" applyFont="1" applyFill="1" applyAlignment="1" applyProtection="1">
      <alignment horizontal="center" vertical="center" textRotation="90" shrinkToFit="1"/>
    </xf>
    <xf numFmtId="177" fontId="6" fillId="2" borderId="27" xfId="0" applyNumberFormat="1" applyFont="1" applyFill="1" applyBorder="1" applyAlignment="1" applyProtection="1">
      <alignment horizontal="center" shrinkToFit="1"/>
    </xf>
    <xf numFmtId="177" fontId="6" fillId="2" borderId="0" xfId="0" applyNumberFormat="1" applyFont="1" applyFill="1" applyBorder="1" applyAlignment="1" applyProtection="1">
      <alignment horizontal="center" shrinkToFit="1"/>
    </xf>
    <xf numFmtId="177" fontId="6" fillId="2" borderId="31" xfId="0" applyNumberFormat="1" applyFont="1" applyFill="1" applyBorder="1" applyAlignment="1" applyProtection="1">
      <alignment horizontal="center" shrinkToFit="1"/>
    </xf>
    <xf numFmtId="178" fontId="6" fillId="2" borderId="27" xfId="0" applyNumberFormat="1" applyFont="1" applyFill="1" applyBorder="1" applyAlignment="1" applyProtection="1">
      <alignment horizontal="center" shrinkToFit="1"/>
    </xf>
    <xf numFmtId="178" fontId="6" fillId="2" borderId="0" xfId="0" applyNumberFormat="1" applyFont="1" applyFill="1" applyBorder="1" applyAlignment="1" applyProtection="1">
      <alignment horizontal="center" shrinkToFit="1"/>
    </xf>
    <xf numFmtId="176" fontId="6" fillId="2" borderId="14" xfId="0" applyNumberFormat="1" applyFont="1" applyFill="1" applyBorder="1" applyAlignment="1" applyProtection="1">
      <alignment horizontal="center" shrinkToFit="1"/>
    </xf>
    <xf numFmtId="0" fontId="9" fillId="2" borderId="28" xfId="0" applyFont="1" applyFill="1" applyBorder="1" applyAlignment="1" applyProtection="1">
      <alignment horizontal="center" vertical="center" shrinkToFit="1"/>
    </xf>
    <xf numFmtId="0" fontId="9" fillId="2" borderId="6" xfId="0" applyFont="1" applyFill="1" applyBorder="1" applyAlignment="1" applyProtection="1">
      <alignment horizontal="center" vertical="center" shrinkToFit="1"/>
    </xf>
    <xf numFmtId="0" fontId="9" fillId="2" borderId="7" xfId="0" applyFont="1" applyFill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shrinkToFit="1"/>
    </xf>
    <xf numFmtId="0" fontId="9" fillId="2" borderId="31" xfId="0" applyFont="1" applyFill="1" applyBorder="1" applyAlignment="1" applyProtection="1">
      <alignment horizontal="center" shrinkToFit="1"/>
    </xf>
    <xf numFmtId="0" fontId="0" fillId="2" borderId="0" xfId="0" applyFont="1" applyFill="1" applyAlignment="1" applyProtection="1">
      <alignment horizontal="center"/>
    </xf>
    <xf numFmtId="0" fontId="9" fillId="2" borderId="55" xfId="0" applyFont="1" applyFill="1" applyBorder="1" applyAlignment="1" applyProtection="1">
      <alignment horizontal="left" vertical="center"/>
    </xf>
    <xf numFmtId="0" fontId="9" fillId="2" borderId="18" xfId="0" applyFont="1" applyFill="1" applyBorder="1" applyAlignment="1" applyProtection="1">
      <alignment horizontal="left" vertical="center"/>
    </xf>
    <xf numFmtId="0" fontId="9" fillId="2" borderId="54" xfId="0" applyFont="1" applyFill="1" applyBorder="1" applyAlignment="1" applyProtection="1">
      <alignment horizontal="left" vertical="center"/>
    </xf>
    <xf numFmtId="2" fontId="6" fillId="2" borderId="0" xfId="0" applyNumberFormat="1" applyFont="1" applyFill="1" applyAlignment="1" applyProtection="1">
      <alignment horizontal="center" vertical="center" textRotation="90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82" fontId="6" fillId="2" borderId="32" xfId="0" applyNumberFormat="1" applyFont="1" applyFill="1" applyBorder="1" applyAlignment="1" applyProtection="1">
      <alignment horizontal="center" shrinkToFit="1"/>
    </xf>
    <xf numFmtId="182" fontId="6" fillId="2" borderId="11" xfId="0" applyNumberFormat="1" applyFont="1" applyFill="1" applyBorder="1" applyAlignment="1" applyProtection="1">
      <alignment horizontal="center" shrinkToFit="1"/>
    </xf>
    <xf numFmtId="182" fontId="6" fillId="2" borderId="12" xfId="0" applyNumberFormat="1" applyFont="1" applyFill="1" applyBorder="1" applyAlignment="1" applyProtection="1">
      <alignment horizontal="center" shrinkToFit="1"/>
    </xf>
    <xf numFmtId="176" fontId="6" fillId="2" borderId="0" xfId="0" applyNumberFormat="1" applyFont="1" applyFill="1" applyBorder="1" applyAlignment="1" applyProtection="1">
      <alignment horizontal="center" vertical="top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177" fontId="6" fillId="2" borderId="13" xfId="0" applyNumberFormat="1" applyFont="1" applyFill="1" applyBorder="1" applyAlignment="1" applyProtection="1">
      <alignment horizontal="right" vertical="center" textRotation="90" shrinkToFit="1"/>
    </xf>
    <xf numFmtId="177" fontId="6" fillId="2" borderId="14" xfId="0" applyNumberFormat="1" applyFont="1" applyFill="1" applyBorder="1" applyAlignment="1" applyProtection="1">
      <alignment horizontal="right" vertical="center" textRotation="90" shrinkToFit="1"/>
    </xf>
    <xf numFmtId="177" fontId="6" fillId="2" borderId="18" xfId="0" applyNumberFormat="1" applyFont="1" applyFill="1" applyBorder="1" applyAlignment="1" applyProtection="1">
      <alignment horizontal="right" vertical="center" textRotation="90" shrinkToFit="1"/>
    </xf>
    <xf numFmtId="177" fontId="6" fillId="2" borderId="0" xfId="0" applyNumberFormat="1" applyFont="1" applyFill="1" applyBorder="1" applyAlignment="1" applyProtection="1">
      <alignment horizontal="right" vertical="center" textRotation="90" shrinkToFit="1"/>
    </xf>
    <xf numFmtId="177" fontId="6" fillId="2" borderId="10" xfId="0" applyNumberFormat="1" applyFont="1" applyFill="1" applyBorder="1" applyAlignment="1" applyProtection="1">
      <alignment horizontal="right" vertical="center" textRotation="90" shrinkToFit="1"/>
    </xf>
    <xf numFmtId="177" fontId="6" fillId="2" borderId="11" xfId="0" applyNumberFormat="1" applyFont="1" applyFill="1" applyBorder="1" applyAlignment="1" applyProtection="1">
      <alignment horizontal="right" vertical="center" textRotation="90" shrinkToFit="1"/>
    </xf>
    <xf numFmtId="178" fontId="6" fillId="2" borderId="14" xfId="0" applyNumberFormat="1" applyFont="1" applyFill="1" applyBorder="1" applyAlignment="1" applyProtection="1">
      <alignment horizontal="right" vertical="center" textRotation="90" shrinkToFit="1"/>
    </xf>
    <xf numFmtId="178" fontId="6" fillId="2" borderId="0" xfId="0" applyNumberFormat="1" applyFont="1" applyFill="1" applyBorder="1" applyAlignment="1" applyProtection="1">
      <alignment horizontal="right" vertical="center" textRotation="90" shrinkToFit="1"/>
    </xf>
    <xf numFmtId="178" fontId="6" fillId="2" borderId="11" xfId="0" applyNumberFormat="1" applyFont="1" applyFill="1" applyBorder="1" applyAlignment="1" applyProtection="1">
      <alignment horizontal="right" vertical="center" textRotation="90" shrinkToFit="1"/>
    </xf>
    <xf numFmtId="0" fontId="9" fillId="2" borderId="0" xfId="0" applyFont="1" applyFill="1" applyBorder="1" applyAlignment="1" applyProtection="1">
      <alignment horizontal="right" vertical="center" textRotation="255" shrinkToFit="1"/>
    </xf>
    <xf numFmtId="179" fontId="6" fillId="2" borderId="13" xfId="0" applyNumberFormat="1" applyFont="1" applyFill="1" applyBorder="1" applyAlignment="1" applyProtection="1">
      <alignment horizontal="right" vertical="center" textRotation="90" shrinkToFit="1"/>
    </xf>
    <xf numFmtId="179" fontId="6" fillId="2" borderId="18" xfId="0" applyNumberFormat="1" applyFont="1" applyFill="1" applyBorder="1" applyAlignment="1" applyProtection="1">
      <alignment horizontal="right" vertical="center" textRotation="90" shrinkToFit="1"/>
    </xf>
    <xf numFmtId="179" fontId="6" fillId="2" borderId="10" xfId="0" applyNumberFormat="1" applyFont="1" applyFill="1" applyBorder="1" applyAlignment="1" applyProtection="1">
      <alignment horizontal="right" vertical="center" textRotation="90" shrinkToFit="1"/>
    </xf>
    <xf numFmtId="180" fontId="6" fillId="2" borderId="27" xfId="0" applyNumberFormat="1" applyFont="1" applyFill="1" applyBorder="1" applyAlignment="1" applyProtection="1">
      <alignment horizontal="center" shrinkToFit="1"/>
    </xf>
    <xf numFmtId="180" fontId="6" fillId="2" borderId="0" xfId="0" applyNumberFormat="1" applyFont="1" applyFill="1" applyBorder="1" applyAlignment="1" applyProtection="1">
      <alignment horizontal="center" shrinkToFit="1"/>
    </xf>
    <xf numFmtId="180" fontId="6" fillId="2" borderId="19" xfId="0" applyNumberFormat="1" applyFont="1" applyFill="1" applyBorder="1" applyAlignment="1" applyProtection="1">
      <alignment horizontal="center" shrinkToFit="1"/>
    </xf>
    <xf numFmtId="181" fontId="6" fillId="2" borderId="27" xfId="0" applyNumberFormat="1" applyFont="1" applyFill="1" applyBorder="1" applyAlignment="1" applyProtection="1">
      <alignment horizontal="center" shrinkToFit="1"/>
    </xf>
    <xf numFmtId="181" fontId="6" fillId="2" borderId="0" xfId="0" applyNumberFormat="1" applyFont="1" applyFill="1" applyBorder="1" applyAlignment="1" applyProtection="1">
      <alignment horizontal="center" shrinkToFit="1"/>
    </xf>
    <xf numFmtId="184" fontId="6" fillId="2" borderId="34" xfId="0" applyNumberFormat="1" applyFont="1" applyFill="1" applyBorder="1" applyAlignment="1" applyProtection="1">
      <alignment horizontal="center" shrinkToFit="1"/>
    </xf>
    <xf numFmtId="184" fontId="6" fillId="2" borderId="14" xfId="0" applyNumberFormat="1" applyFont="1" applyFill="1" applyBorder="1" applyAlignment="1" applyProtection="1">
      <alignment horizontal="center" shrinkToFit="1"/>
    </xf>
    <xf numFmtId="0" fontId="6" fillId="2" borderId="0" xfId="0" applyFont="1" applyFill="1" applyAlignment="1" applyProtection="1">
      <alignment horizontal="center" shrinkToFit="1"/>
    </xf>
    <xf numFmtId="176" fontId="6" fillId="2" borderId="0" xfId="0" applyNumberFormat="1" applyFont="1" applyFill="1" applyAlignment="1" applyProtection="1">
      <alignment horizontal="left" vertical="center" shrinkToFit="1"/>
    </xf>
    <xf numFmtId="179" fontId="6" fillId="2" borderId="34" xfId="0" applyNumberFormat="1" applyFont="1" applyFill="1" applyBorder="1" applyAlignment="1" applyProtection="1">
      <alignment horizontal="center" shrinkToFit="1"/>
    </xf>
    <xf numFmtId="179" fontId="6" fillId="2" borderId="14" xfId="0" applyNumberFormat="1" applyFont="1" applyFill="1" applyBorder="1" applyAlignment="1" applyProtection="1">
      <alignment horizontal="center" shrinkToFit="1"/>
    </xf>
    <xf numFmtId="176" fontId="6" fillId="2" borderId="34" xfId="0" applyNumberFormat="1" applyFont="1" applyFill="1" applyBorder="1" applyAlignment="1" applyProtection="1">
      <alignment horizontal="center" shrinkToFit="1"/>
    </xf>
    <xf numFmtId="176" fontId="6" fillId="2" borderId="15" xfId="0" applyNumberFormat="1" applyFont="1" applyFill="1" applyBorder="1" applyAlignment="1" applyProtection="1">
      <alignment horizontal="center" shrinkToFit="1"/>
    </xf>
    <xf numFmtId="0" fontId="9" fillId="7" borderId="8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left" vertical="center" shrinkToFit="1"/>
    </xf>
    <xf numFmtId="0" fontId="9" fillId="2" borderId="8" xfId="0" applyFont="1" applyFill="1" applyBorder="1" applyAlignment="1" applyProtection="1">
      <alignment horizontal="left" vertical="center" shrinkToFit="1"/>
    </xf>
    <xf numFmtId="0" fontId="9" fillId="2" borderId="57" xfId="0" applyFont="1" applyFill="1" applyBorder="1" applyAlignment="1" applyProtection="1">
      <alignment horizontal="left" vertical="center" shrinkToFit="1"/>
    </xf>
    <xf numFmtId="176" fontId="9" fillId="3" borderId="0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0" xfId="0" applyNumberFormat="1" applyFill="1" applyBorder="1" applyAlignment="1" applyProtection="1">
      <alignment horizontal="right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center" shrinkToFit="1"/>
    </xf>
    <xf numFmtId="176" fontId="6" fillId="2" borderId="11" xfId="0" applyNumberFormat="1" applyFont="1" applyFill="1" applyBorder="1" applyAlignment="1" applyProtection="1">
      <alignment horizontal="center" shrinkToFit="1"/>
    </xf>
    <xf numFmtId="176" fontId="6" fillId="2" borderId="12" xfId="0" applyNumberFormat="1" applyFont="1" applyFill="1" applyBorder="1" applyAlignment="1" applyProtection="1">
      <alignment horizontal="center" shrinkToFit="1"/>
    </xf>
    <xf numFmtId="0" fontId="9" fillId="2" borderId="0" xfId="0" applyFont="1" applyFill="1" applyBorder="1" applyAlignment="1" applyProtection="1">
      <alignment horizontal="center" vertical="top"/>
    </xf>
    <xf numFmtId="0" fontId="17" fillId="2" borderId="18" xfId="0" applyFont="1" applyFill="1" applyBorder="1" applyAlignment="1" applyProtection="1">
      <alignment horizontal="center"/>
    </xf>
    <xf numFmtId="0" fontId="17" fillId="2" borderId="19" xfId="0" applyFont="1" applyFill="1" applyBorder="1" applyAlignment="1" applyProtection="1">
      <alignment horizontal="center"/>
    </xf>
    <xf numFmtId="176" fontId="6" fillId="2" borderId="0" xfId="0" applyNumberFormat="1" applyFont="1" applyFill="1" applyBorder="1" applyAlignment="1" applyProtection="1">
      <alignment horizontal="right" vertical="center" shrinkToFit="1"/>
    </xf>
    <xf numFmtId="176" fontId="6" fillId="2" borderId="6" xfId="0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 vertical="center" shrinkToFit="1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176" fontId="6" fillId="2" borderId="18" xfId="0" applyNumberFormat="1" applyFont="1" applyFill="1" applyBorder="1" applyAlignment="1" applyProtection="1">
      <alignment horizontal="center" vertical="center" textRotation="90" shrinkToFit="1"/>
    </xf>
    <xf numFmtId="0" fontId="7" fillId="2" borderId="51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shrinkToFit="1"/>
    </xf>
    <xf numFmtId="0" fontId="6" fillId="2" borderId="12" xfId="0" applyFont="1" applyFill="1" applyBorder="1" applyAlignment="1" applyProtection="1">
      <alignment horizontal="center" shrinkToFit="1"/>
    </xf>
    <xf numFmtId="0" fontId="6" fillId="2" borderId="0" xfId="0" applyFont="1" applyFill="1" applyBorder="1" applyAlignment="1" applyProtection="1">
      <alignment horizontal="center" shrinkToFit="1"/>
    </xf>
    <xf numFmtId="0" fontId="6" fillId="2" borderId="19" xfId="0" applyFont="1" applyFill="1" applyBorder="1" applyAlignment="1" applyProtection="1">
      <alignment horizontal="center" shrinkToFit="1"/>
    </xf>
    <xf numFmtId="178" fontId="6" fillId="2" borderId="14" xfId="0" applyNumberFormat="1" applyFont="1" applyFill="1" applyBorder="1" applyAlignment="1" applyProtection="1">
      <alignment horizontal="center" shrinkToFit="1"/>
    </xf>
    <xf numFmtId="0" fontId="9" fillId="2" borderId="13" xfId="0" applyFont="1" applyFill="1" applyBorder="1" applyAlignment="1" applyProtection="1">
      <alignment horizontal="center" shrinkToFit="1"/>
    </xf>
    <xf numFmtId="0" fontId="9" fillId="2" borderId="14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/>
    </xf>
    <xf numFmtId="176" fontId="4" fillId="2" borderId="18" xfId="0" applyNumberFormat="1" applyFont="1" applyFill="1" applyBorder="1" applyAlignment="1" applyProtection="1">
      <alignment horizontal="center" shrinkToFit="1"/>
    </xf>
    <xf numFmtId="0" fontId="6" fillId="2" borderId="18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176" fontId="6" fillId="2" borderId="10" xfId="0" applyNumberFormat="1" applyFont="1" applyFill="1" applyBorder="1" applyAlignment="1" applyProtection="1">
      <alignment horizontal="center"/>
    </xf>
    <xf numFmtId="176" fontId="6" fillId="2" borderId="11" xfId="0" applyNumberFormat="1" applyFont="1" applyFill="1" applyBorder="1" applyAlignment="1" applyProtection="1">
      <alignment horizontal="center"/>
    </xf>
    <xf numFmtId="176" fontId="6" fillId="2" borderId="12" xfId="0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/>
    </xf>
    <xf numFmtId="176" fontId="4" fillId="2" borderId="14" xfId="0" applyNumberFormat="1" applyFont="1" applyFill="1" applyBorder="1" applyAlignment="1" applyProtection="1">
      <alignment horizontal="center" shrinkToFit="1"/>
    </xf>
    <xf numFmtId="176" fontId="6" fillId="2" borderId="0" xfId="0" applyNumberFormat="1" applyFont="1" applyFill="1" applyBorder="1" applyAlignment="1" applyProtection="1">
      <alignment horizontal="center" shrinkToFit="1"/>
    </xf>
    <xf numFmtId="176" fontId="6" fillId="2" borderId="19" xfId="0" applyNumberFormat="1" applyFont="1" applyFill="1" applyBorder="1" applyAlignment="1" applyProtection="1">
      <alignment horizontal="center" shrinkToFit="1"/>
    </xf>
    <xf numFmtId="176" fontId="0" fillId="3" borderId="6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 applyProtection="1">
      <alignment horizontal="center" vertical="center"/>
    </xf>
    <xf numFmtId="179" fontId="6" fillId="2" borderId="0" xfId="0" applyNumberFormat="1" applyFont="1" applyFill="1" applyBorder="1" applyAlignment="1" applyProtection="1">
      <alignment horizontal="center" shrinkToFit="1"/>
    </xf>
    <xf numFmtId="176" fontId="6" fillId="2" borderId="18" xfId="0" applyNumberFormat="1" applyFont="1" applyFill="1" applyBorder="1" applyAlignment="1" applyProtection="1">
      <alignment horizontal="center" shrinkToFit="1"/>
    </xf>
    <xf numFmtId="176" fontId="6" fillId="2" borderId="13" xfId="0" applyNumberFormat="1" applyFont="1" applyFill="1" applyBorder="1" applyAlignment="1" applyProtection="1">
      <alignment horizontal="center" shrinkToFit="1"/>
    </xf>
    <xf numFmtId="0" fontId="9" fillId="2" borderId="10" xfId="0" applyFont="1" applyFill="1" applyBorder="1" applyAlignment="1" applyProtection="1">
      <alignment horizontal="center" shrinkToFit="1"/>
    </xf>
    <xf numFmtId="0" fontId="9" fillId="2" borderId="27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176" fontId="0" fillId="3" borderId="0" xfId="0" applyNumberForma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shrinkToFit="1"/>
    </xf>
    <xf numFmtId="0" fontId="6" fillId="2" borderId="18" xfId="0" applyFont="1" applyFill="1" applyBorder="1" applyAlignment="1" applyProtection="1">
      <alignment horizontal="center" shrinkToFit="1"/>
    </xf>
    <xf numFmtId="176" fontId="4" fillId="2" borderId="0" xfId="0" applyNumberFormat="1" applyFont="1" applyFill="1" applyBorder="1" applyAlignment="1" applyProtection="1">
      <alignment horizontal="center"/>
    </xf>
    <xf numFmtId="177" fontId="6" fillId="2" borderId="0" xfId="0" applyNumberFormat="1" applyFont="1" applyFill="1" applyAlignment="1" applyProtection="1">
      <alignment horizontal="center" shrinkToFit="1"/>
    </xf>
  </cellXfs>
  <cellStyles count="1"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24</xdr:row>
      <xdr:rowOff>1732</xdr:rowOff>
    </xdr:from>
    <xdr:to>
      <xdr:col>10</xdr:col>
      <xdr:colOff>9525</xdr:colOff>
      <xdr:row>34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486F242-2EDC-405D-8778-5DE8EB927D35}"/>
            </a:ext>
          </a:extLst>
        </xdr:cNvPr>
        <xdr:cNvCxnSpPr/>
      </xdr:nvCxnSpPr>
      <xdr:spPr>
        <a:xfrm>
          <a:off x="1333500" y="3200400"/>
          <a:ext cx="476250" cy="2162175"/>
        </a:xfrm>
        <a:prstGeom prst="line">
          <a:avLst/>
        </a:prstGeom>
        <a:ln w="3175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3525</xdr:colOff>
      <xdr:row>24</xdr:row>
      <xdr:rowOff>11206</xdr:rowOff>
    </xdr:from>
    <xdr:to>
      <xdr:col>15</xdr:col>
      <xdr:colOff>0</xdr:colOff>
      <xdr:row>34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E21CADD-6AC2-47FF-B249-1FC1AB38D4F9}"/>
            </a:ext>
          </a:extLst>
        </xdr:cNvPr>
        <xdr:cNvCxnSpPr/>
      </xdr:nvCxnSpPr>
      <xdr:spPr>
        <a:xfrm flipH="1">
          <a:off x="2958353" y="3417794"/>
          <a:ext cx="470647" cy="2353235"/>
        </a:xfrm>
        <a:prstGeom prst="line">
          <a:avLst/>
        </a:prstGeom>
        <a:ln w="3175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149181</xdr:colOff>
      <xdr:row>25</xdr:row>
      <xdr:rowOff>39384</xdr:rowOff>
    </xdr:from>
    <xdr:to>
      <xdr:col>16</xdr:col>
      <xdr:colOff>6306</xdr:colOff>
      <xdr:row>35</xdr:row>
      <xdr:rowOff>48252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26626C9-44A5-4199-BB15-F284D4C56692}"/>
            </a:ext>
          </a:extLst>
        </xdr:cNvPr>
        <xdr:cNvSpPr txBox="1"/>
      </xdr:nvSpPr>
      <xdr:spPr>
        <a:xfrm rot="16826994">
          <a:off x="1961888" y="4966436"/>
          <a:ext cx="2216040" cy="507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影響範囲ライン </a:t>
          </a:r>
          <a:r>
            <a:rPr kumimoji="1" lang="en-US" altLang="ja-JP" sz="1000">
              <a:latin typeface="+mn-ea"/>
              <a:ea typeface="+mn-ea"/>
            </a:rPr>
            <a:t>1:0.3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96781</xdr:colOff>
      <xdr:row>28</xdr:row>
      <xdr:rowOff>105384</xdr:rowOff>
    </xdr:from>
    <xdr:to>
      <xdr:col>9</xdr:col>
      <xdr:colOff>192031</xdr:colOff>
      <xdr:row>35</xdr:row>
      <xdr:rowOff>216883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7B5AF6B-6356-4D72-B562-93EAE906B8E0}"/>
            </a:ext>
          </a:extLst>
        </xdr:cNvPr>
        <xdr:cNvSpPr txBox="1"/>
      </xdr:nvSpPr>
      <xdr:spPr>
        <a:xfrm rot="4780556">
          <a:off x="1031303" y="5536190"/>
          <a:ext cx="1609223" cy="312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影響範囲ライン </a:t>
          </a:r>
          <a:r>
            <a:rPr kumimoji="1" lang="en-US" altLang="ja-JP" sz="1000">
              <a:latin typeface="+mn-ea"/>
              <a:ea typeface="+mn-ea"/>
            </a:rPr>
            <a:t>1:0.3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 editAs="oneCell">
    <xdr:from>
      <xdr:col>34</xdr:col>
      <xdr:colOff>9525</xdr:colOff>
      <xdr:row>24</xdr:row>
      <xdr:rowOff>1732</xdr:rowOff>
    </xdr:from>
    <xdr:to>
      <xdr:col>36</xdr:col>
      <xdr:colOff>9525</xdr:colOff>
      <xdr:row>34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2CF39F1-F7B3-4A52-B4E7-F4D14CED8F3B}"/>
            </a:ext>
          </a:extLst>
        </xdr:cNvPr>
        <xdr:cNvCxnSpPr/>
      </xdr:nvCxnSpPr>
      <xdr:spPr>
        <a:xfrm>
          <a:off x="6343650" y="3200400"/>
          <a:ext cx="476250" cy="2162175"/>
        </a:xfrm>
        <a:prstGeom prst="line">
          <a:avLst/>
        </a:prstGeom>
        <a:ln w="3175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1935</xdr:colOff>
      <xdr:row>23</xdr:row>
      <xdr:rowOff>64851</xdr:rowOff>
    </xdr:from>
    <xdr:to>
      <xdr:col>41</xdr:col>
      <xdr:colOff>11206</xdr:colOff>
      <xdr:row>34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46C9423-016D-48E8-9008-7A0B1FB110A3}"/>
            </a:ext>
          </a:extLst>
        </xdr:cNvPr>
        <xdr:cNvCxnSpPr/>
      </xdr:nvCxnSpPr>
      <xdr:spPr>
        <a:xfrm flipH="1">
          <a:off x="8852647" y="3406588"/>
          <a:ext cx="481853" cy="2364441"/>
        </a:xfrm>
        <a:prstGeom prst="line">
          <a:avLst/>
        </a:prstGeom>
        <a:ln w="3175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142613</xdr:colOff>
      <xdr:row>25</xdr:row>
      <xdr:rowOff>30884</xdr:rowOff>
    </xdr:from>
    <xdr:to>
      <xdr:col>42</xdr:col>
      <xdr:colOff>1166</xdr:colOff>
      <xdr:row>35</xdr:row>
      <xdr:rowOff>39752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25FC379-F33E-46B8-B606-A3FDF82FCC44}"/>
            </a:ext>
          </a:extLst>
        </xdr:cNvPr>
        <xdr:cNvSpPr txBox="1"/>
      </xdr:nvSpPr>
      <xdr:spPr>
        <a:xfrm rot="16853699">
          <a:off x="7335302" y="4957937"/>
          <a:ext cx="2216040" cy="507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影響範囲ライン </a:t>
          </a:r>
          <a:r>
            <a:rPr kumimoji="1" lang="en-US" altLang="ja-JP" sz="1000">
              <a:latin typeface="+mn-ea"/>
              <a:ea typeface="+mn-ea"/>
            </a:rPr>
            <a:t>1:0.3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 editAs="oneCell">
    <xdr:from>
      <xdr:col>34</xdr:col>
      <xdr:colOff>75142</xdr:colOff>
      <xdr:row>28</xdr:row>
      <xdr:rowOff>94951</xdr:rowOff>
    </xdr:from>
    <xdr:to>
      <xdr:col>35</xdr:col>
      <xdr:colOff>170392</xdr:colOff>
      <xdr:row>35</xdr:row>
      <xdr:rowOff>206450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3647F36-ABB6-4009-ABC6-4B422CCE3394}"/>
            </a:ext>
          </a:extLst>
        </xdr:cNvPr>
        <xdr:cNvSpPr txBox="1"/>
      </xdr:nvSpPr>
      <xdr:spPr>
        <a:xfrm rot="4801774">
          <a:off x="6389646" y="5525757"/>
          <a:ext cx="1609223" cy="312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影響範囲ライン </a:t>
          </a:r>
          <a:r>
            <a:rPr kumimoji="1" lang="en-US" altLang="ja-JP" sz="1000">
              <a:latin typeface="+mn-ea"/>
              <a:ea typeface="+mn-ea"/>
            </a:rPr>
            <a:t>1:0.3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0</xdr:colOff>
      <xdr:row>62</xdr:row>
      <xdr:rowOff>2802</xdr:rowOff>
    </xdr:from>
    <xdr:to>
      <xdr:col>9</xdr:col>
      <xdr:colOff>214593</xdr:colOff>
      <xdr:row>72</xdr:row>
      <xdr:rowOff>11206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D3ECA785-B9E7-43D2-BD70-092108E9B528}"/>
            </a:ext>
          </a:extLst>
        </xdr:cNvPr>
        <xdr:cNvCxnSpPr/>
      </xdr:nvCxnSpPr>
      <xdr:spPr>
        <a:xfrm flipH="1">
          <a:off x="1714500" y="9442077"/>
          <a:ext cx="471768" cy="2151529"/>
        </a:xfrm>
        <a:prstGeom prst="line">
          <a:avLst/>
        </a:prstGeom>
        <a:ln w="3175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148927</xdr:colOff>
      <xdr:row>63</xdr:row>
      <xdr:rowOff>31656</xdr:rowOff>
    </xdr:from>
    <xdr:to>
      <xdr:col>10</xdr:col>
      <xdr:colOff>6052</xdr:colOff>
      <xdr:row>73</xdr:row>
      <xdr:rowOff>23597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26190B8-8174-4614-874E-9DC814A1F6BC}"/>
            </a:ext>
          </a:extLst>
        </xdr:cNvPr>
        <xdr:cNvSpPr txBox="1"/>
      </xdr:nvSpPr>
      <xdr:spPr>
        <a:xfrm rot="16859630">
          <a:off x="854509" y="12206805"/>
          <a:ext cx="2109421" cy="296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影響範囲ライン </a:t>
          </a:r>
          <a:r>
            <a:rPr kumimoji="1" lang="en-US" altLang="ja-JP" sz="1000">
              <a:latin typeface="+mn-ea"/>
              <a:ea typeface="+mn-ea"/>
            </a:rPr>
            <a:t>1:0.3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3524</xdr:colOff>
      <xdr:row>70</xdr:row>
      <xdr:rowOff>179294</xdr:rowOff>
    </xdr:from>
    <xdr:to>
      <xdr:col>6</xdr:col>
      <xdr:colOff>112059</xdr:colOff>
      <xdr:row>70</xdr:row>
      <xdr:rowOff>179294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2F17FD1-A76A-4980-9EDA-4467B79172FF}"/>
            </a:ext>
          </a:extLst>
        </xdr:cNvPr>
        <xdr:cNvCxnSpPr/>
      </xdr:nvCxnSpPr>
      <xdr:spPr>
        <a:xfrm>
          <a:off x="762000" y="11285444"/>
          <a:ext cx="5883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11206</xdr:colOff>
      <xdr:row>71</xdr:row>
      <xdr:rowOff>56029</xdr:rowOff>
    </xdr:from>
    <xdr:to>
      <xdr:col>6</xdr:col>
      <xdr:colOff>145676</xdr:colOff>
      <xdr:row>71</xdr:row>
      <xdr:rowOff>56029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0CD4E6B-450B-45F0-8507-7AFD30EA04B4}"/>
            </a:ext>
          </a:extLst>
        </xdr:cNvPr>
        <xdr:cNvCxnSpPr/>
      </xdr:nvCxnSpPr>
      <xdr:spPr>
        <a:xfrm>
          <a:off x="773206" y="11400304"/>
          <a:ext cx="610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3213</xdr:colOff>
      <xdr:row>73</xdr:row>
      <xdr:rowOff>87875</xdr:rowOff>
    </xdr:from>
    <xdr:to>
      <xdr:col>14</xdr:col>
      <xdr:colOff>36831</xdr:colOff>
      <xdr:row>75</xdr:row>
      <xdr:rowOff>116451</xdr:rowOff>
    </xdr:to>
    <xdr:sp macro="" textlink="">
      <xdr:nvSpPr>
        <xdr:cNvPr id="19" name="吹き出し: 2 つ折線 (枠なし) 18">
          <a:extLst>
            <a:ext uri="{FF2B5EF4-FFF2-40B4-BE49-F238E27FC236}">
              <a16:creationId xmlns:a16="http://schemas.microsoft.com/office/drawing/2014/main" id="{42FBBB8C-B6D0-4625-9FCE-F521482E4618}"/>
            </a:ext>
          </a:extLst>
        </xdr:cNvPr>
        <xdr:cNvSpPr/>
      </xdr:nvSpPr>
      <xdr:spPr>
        <a:xfrm>
          <a:off x="1822488" y="13841975"/>
          <a:ext cx="1128993" cy="304801"/>
        </a:xfrm>
        <a:prstGeom prst="callout3">
          <a:avLst>
            <a:gd name="adj1" fmla="val 89676"/>
            <a:gd name="adj2" fmla="val 41611"/>
            <a:gd name="adj3" fmla="val 89487"/>
            <a:gd name="adj4" fmla="val 1701"/>
            <a:gd name="adj5" fmla="val 86767"/>
            <a:gd name="adj6" fmla="val 1334"/>
            <a:gd name="adj7" fmla="val -122122"/>
            <a:gd name="adj8" fmla="val -40136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68868</xdr:colOff>
      <xdr:row>72</xdr:row>
      <xdr:rowOff>7768</xdr:rowOff>
    </xdr:from>
    <xdr:to>
      <xdr:col>6</xdr:col>
      <xdr:colOff>198782</xdr:colOff>
      <xdr:row>73</xdr:row>
      <xdr:rowOff>182218</xdr:rowOff>
    </xdr:to>
    <xdr:sp macro="" textlink="">
      <xdr:nvSpPr>
        <xdr:cNvPr id="20" name="吹き出し: 2 つ折線 (枠なし) 19">
          <a:extLst>
            <a:ext uri="{FF2B5EF4-FFF2-40B4-BE49-F238E27FC236}">
              <a16:creationId xmlns:a16="http://schemas.microsoft.com/office/drawing/2014/main" id="{B234F20D-104A-4D2D-AE76-931468451954}"/>
            </a:ext>
          </a:extLst>
        </xdr:cNvPr>
        <xdr:cNvSpPr/>
      </xdr:nvSpPr>
      <xdr:spPr>
        <a:xfrm>
          <a:off x="68868" y="13814877"/>
          <a:ext cx="1281197" cy="248993"/>
        </a:xfrm>
        <a:prstGeom prst="callout3">
          <a:avLst>
            <a:gd name="adj1" fmla="val -96944"/>
            <a:gd name="adj2" fmla="val 76146"/>
            <a:gd name="adj3" fmla="val 102439"/>
            <a:gd name="adj4" fmla="val 52273"/>
            <a:gd name="adj5" fmla="val 103063"/>
            <a:gd name="adj6" fmla="val 51386"/>
            <a:gd name="adj7" fmla="val 104130"/>
            <a:gd name="adj8" fmla="val 2827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取出し管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36</xdr:col>
      <xdr:colOff>0</xdr:colOff>
      <xdr:row>62</xdr:row>
      <xdr:rowOff>2802</xdr:rowOff>
    </xdr:from>
    <xdr:to>
      <xdr:col>37</xdr:col>
      <xdr:colOff>214593</xdr:colOff>
      <xdr:row>72</xdr:row>
      <xdr:rowOff>11206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F766963C-3510-4E49-98D8-3E1396653141}"/>
            </a:ext>
          </a:extLst>
        </xdr:cNvPr>
        <xdr:cNvCxnSpPr/>
      </xdr:nvCxnSpPr>
      <xdr:spPr>
        <a:xfrm flipH="1">
          <a:off x="1624853" y="10738037"/>
          <a:ext cx="438711" cy="2249581"/>
        </a:xfrm>
        <a:prstGeom prst="line">
          <a:avLst/>
        </a:prstGeom>
        <a:ln w="3175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36</xdr:col>
      <xdr:colOff>141600</xdr:colOff>
      <xdr:row>63</xdr:row>
      <xdr:rowOff>38983</xdr:rowOff>
    </xdr:from>
    <xdr:to>
      <xdr:col>38</xdr:col>
      <xdr:colOff>3184</xdr:colOff>
      <xdr:row>73</xdr:row>
      <xdr:rowOff>30924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7D87D3A-5B7F-47BC-A38C-6C67C2D5F279}"/>
            </a:ext>
          </a:extLst>
        </xdr:cNvPr>
        <xdr:cNvSpPr txBox="1"/>
      </xdr:nvSpPr>
      <xdr:spPr>
        <a:xfrm rot="16856348">
          <a:off x="6752682" y="12214132"/>
          <a:ext cx="2109421" cy="296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影響範囲ライン </a:t>
          </a:r>
          <a:r>
            <a:rPr kumimoji="1" lang="en-US" altLang="ja-JP" sz="1000">
              <a:latin typeface="+mn-ea"/>
              <a:ea typeface="+mn-ea"/>
            </a:rPr>
            <a:t>1:0.3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 editAs="oneCell">
    <xdr:from>
      <xdr:col>32</xdr:col>
      <xdr:colOff>0</xdr:colOff>
      <xdr:row>70</xdr:row>
      <xdr:rowOff>179294</xdr:rowOff>
    </xdr:from>
    <xdr:to>
      <xdr:col>34</xdr:col>
      <xdr:colOff>112059</xdr:colOff>
      <xdr:row>70</xdr:row>
      <xdr:rowOff>179294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E0CC52C7-1858-486A-A5A7-B070ED6F9F92}"/>
            </a:ext>
          </a:extLst>
        </xdr:cNvPr>
        <xdr:cNvCxnSpPr/>
      </xdr:nvCxnSpPr>
      <xdr:spPr>
        <a:xfrm>
          <a:off x="728382" y="12707470"/>
          <a:ext cx="5602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11206</xdr:colOff>
      <xdr:row>71</xdr:row>
      <xdr:rowOff>56029</xdr:rowOff>
    </xdr:from>
    <xdr:to>
      <xdr:col>34</xdr:col>
      <xdr:colOff>145676</xdr:colOff>
      <xdr:row>71</xdr:row>
      <xdr:rowOff>56029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B8458105-E965-41F4-9167-10EADAD7543D}"/>
            </a:ext>
          </a:extLst>
        </xdr:cNvPr>
        <xdr:cNvCxnSpPr/>
      </xdr:nvCxnSpPr>
      <xdr:spPr>
        <a:xfrm>
          <a:off x="739588" y="12808323"/>
          <a:ext cx="5827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16565</xdr:colOff>
      <xdr:row>73</xdr:row>
      <xdr:rowOff>33131</xdr:rowOff>
    </xdr:from>
    <xdr:to>
      <xdr:col>33</xdr:col>
      <xdr:colOff>176127</xdr:colOff>
      <xdr:row>75</xdr:row>
      <xdr:rowOff>6648</xdr:rowOff>
    </xdr:to>
    <xdr:sp macro="" textlink="">
      <xdr:nvSpPr>
        <xdr:cNvPr id="32" name="吹き出し: 2 つ折線 (枠なし) 31">
          <a:extLst>
            <a:ext uri="{FF2B5EF4-FFF2-40B4-BE49-F238E27FC236}">
              <a16:creationId xmlns:a16="http://schemas.microsoft.com/office/drawing/2014/main" id="{3D7505F5-9FA8-4264-A2E0-71E023E4575F}"/>
            </a:ext>
          </a:extLst>
        </xdr:cNvPr>
        <xdr:cNvSpPr/>
      </xdr:nvSpPr>
      <xdr:spPr>
        <a:xfrm>
          <a:off x="5524500" y="13914783"/>
          <a:ext cx="1401953" cy="255126"/>
        </a:xfrm>
        <a:prstGeom prst="callout3">
          <a:avLst>
            <a:gd name="adj1" fmla="val -125842"/>
            <a:gd name="adj2" fmla="val 81240"/>
            <a:gd name="adj3" fmla="val 102439"/>
            <a:gd name="adj4" fmla="val 52273"/>
            <a:gd name="adj5" fmla="val 103063"/>
            <a:gd name="adj6" fmla="val 51386"/>
            <a:gd name="adj7" fmla="val 104130"/>
            <a:gd name="adj8" fmla="val 2827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取出し管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30</xdr:col>
      <xdr:colOff>13302</xdr:colOff>
      <xdr:row>7</xdr:row>
      <xdr:rowOff>29136</xdr:rowOff>
    </xdr:from>
    <xdr:to>
      <xdr:col>40</xdr:col>
      <xdr:colOff>114300</xdr:colOff>
      <xdr:row>8</xdr:row>
      <xdr:rowOff>134064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2BF5CB84-AB23-4BFF-9ABD-52F3D40F3A61}"/>
            </a:ext>
          </a:extLst>
        </xdr:cNvPr>
        <xdr:cNvSpPr/>
      </xdr:nvSpPr>
      <xdr:spPr>
        <a:xfrm>
          <a:off x="6166452" y="1829361"/>
          <a:ext cx="2291748" cy="352578"/>
        </a:xfrm>
        <a:prstGeom prst="wedgeRectCallout">
          <a:avLst>
            <a:gd name="adj1" fmla="val -19598"/>
            <a:gd name="adj2" fmla="val 2302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/>
            <a:t>色付きのセルのみ数値を入力</a:t>
          </a:r>
        </a:p>
      </xdr:txBody>
    </xdr:sp>
    <xdr:clientData/>
  </xdr:twoCellAnchor>
  <xdr:twoCellAnchor editAs="oneCell">
    <xdr:from>
      <xdr:col>33</xdr:col>
      <xdr:colOff>68551</xdr:colOff>
      <xdr:row>43</xdr:row>
      <xdr:rowOff>13349</xdr:rowOff>
    </xdr:from>
    <xdr:to>
      <xdr:col>43</xdr:col>
      <xdr:colOff>161925</xdr:colOff>
      <xdr:row>44</xdr:row>
      <xdr:rowOff>130603</xdr:rowOff>
    </xdr:to>
    <xdr:sp macro="" textlink="">
      <xdr:nvSpPr>
        <xdr:cNvPr id="35" name="吹き出し: 四角形 34">
          <a:extLst>
            <a:ext uri="{FF2B5EF4-FFF2-40B4-BE49-F238E27FC236}">
              <a16:creationId xmlns:a16="http://schemas.microsoft.com/office/drawing/2014/main" id="{2ADE6DBE-D733-4E94-9034-A139389AA914}"/>
            </a:ext>
          </a:extLst>
        </xdr:cNvPr>
        <xdr:cNvSpPr/>
      </xdr:nvSpPr>
      <xdr:spPr>
        <a:xfrm>
          <a:off x="6878926" y="9224024"/>
          <a:ext cx="2284124" cy="355379"/>
        </a:xfrm>
        <a:prstGeom prst="wedgeRectCallout">
          <a:avLst>
            <a:gd name="adj1" fmla="val -19598"/>
            <a:gd name="adj2" fmla="val 2302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/>
            <a:t>色付きのセルのみ数値を入力</a:t>
          </a:r>
        </a:p>
      </xdr:txBody>
    </xdr:sp>
    <xdr:clientData/>
  </xdr:twoCellAnchor>
  <xdr:twoCellAnchor editAs="oneCell">
    <xdr:from>
      <xdr:col>9</xdr:col>
      <xdr:colOff>165138</xdr:colOff>
      <xdr:row>97</xdr:row>
      <xdr:rowOff>29364</xdr:rowOff>
    </xdr:from>
    <xdr:to>
      <xdr:col>14</xdr:col>
      <xdr:colOff>156882</xdr:colOff>
      <xdr:row>98</xdr:row>
      <xdr:rowOff>89647</xdr:rowOff>
    </xdr:to>
    <xdr:sp macro="" textlink="">
      <xdr:nvSpPr>
        <xdr:cNvPr id="36" name="吹き出し: 2 つ折線 (枠なし) 35">
          <a:extLst>
            <a:ext uri="{FF2B5EF4-FFF2-40B4-BE49-F238E27FC236}">
              <a16:creationId xmlns:a16="http://schemas.microsoft.com/office/drawing/2014/main" id="{F99978D9-88F4-44C0-8BE1-05223889FE95}"/>
            </a:ext>
          </a:extLst>
        </xdr:cNvPr>
        <xdr:cNvSpPr/>
      </xdr:nvSpPr>
      <xdr:spPr>
        <a:xfrm>
          <a:off x="1984413" y="16717164"/>
          <a:ext cx="1087119" cy="288883"/>
        </a:xfrm>
        <a:prstGeom prst="callout3">
          <a:avLst>
            <a:gd name="adj1" fmla="val 89676"/>
            <a:gd name="adj2" fmla="val 41611"/>
            <a:gd name="adj3" fmla="val 89487"/>
            <a:gd name="adj4" fmla="val 1701"/>
            <a:gd name="adj5" fmla="val 90064"/>
            <a:gd name="adj6" fmla="val 1334"/>
            <a:gd name="adj7" fmla="val 231138"/>
            <a:gd name="adj8" fmla="val -49035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0</xdr:col>
      <xdr:colOff>16852</xdr:colOff>
      <xdr:row>97</xdr:row>
      <xdr:rowOff>214671</xdr:rowOff>
    </xdr:from>
    <xdr:to>
      <xdr:col>6</xdr:col>
      <xdr:colOff>22511</xdr:colOff>
      <xdr:row>99</xdr:row>
      <xdr:rowOff>9708</xdr:rowOff>
    </xdr:to>
    <xdr:sp macro="" textlink="">
      <xdr:nvSpPr>
        <xdr:cNvPr id="37" name="吹き出し: 2 つ折線 (枠なし) 36">
          <a:extLst>
            <a:ext uri="{FF2B5EF4-FFF2-40B4-BE49-F238E27FC236}">
              <a16:creationId xmlns:a16="http://schemas.microsoft.com/office/drawing/2014/main" id="{F12EBB0D-7A2E-478B-BB70-4963CE7B1E3E}"/>
            </a:ext>
          </a:extLst>
        </xdr:cNvPr>
        <xdr:cNvSpPr/>
      </xdr:nvSpPr>
      <xdr:spPr>
        <a:xfrm>
          <a:off x="16852" y="20129248"/>
          <a:ext cx="1177967" cy="249306"/>
        </a:xfrm>
        <a:prstGeom prst="callout3">
          <a:avLst>
            <a:gd name="adj1" fmla="val 490922"/>
            <a:gd name="adj2" fmla="val 95371"/>
            <a:gd name="adj3" fmla="val 102439"/>
            <a:gd name="adj4" fmla="val 52273"/>
            <a:gd name="adj5" fmla="val 103063"/>
            <a:gd name="adj6" fmla="val 52201"/>
            <a:gd name="adj7" fmla="val 104130"/>
            <a:gd name="adj8" fmla="val 2827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取出し管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210511</xdr:colOff>
      <xdr:row>95</xdr:row>
      <xdr:rowOff>112058</xdr:rowOff>
    </xdr:from>
    <xdr:to>
      <xdr:col>7</xdr:col>
      <xdr:colOff>169690</xdr:colOff>
      <xdr:row>111</xdr:row>
      <xdr:rowOff>112056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5930E3C9-79A0-4A78-AC94-15B89A3C03FE}"/>
            </a:ext>
          </a:extLst>
        </xdr:cNvPr>
        <xdr:cNvGrpSpPr/>
      </xdr:nvGrpSpPr>
      <xdr:grpSpPr>
        <a:xfrm>
          <a:off x="490658" y="19139646"/>
          <a:ext cx="1079767" cy="3585881"/>
          <a:chOff x="476250" y="15095086"/>
          <a:chExt cx="1183822" cy="4373734"/>
        </a:xfrm>
      </xdr:grpSpPr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E9082278-3C8C-4417-AB97-257C06C6E17F}"/>
              </a:ext>
            </a:extLst>
          </xdr:cNvPr>
          <xdr:cNvCxnSpPr/>
        </xdr:nvCxnSpPr>
        <xdr:spPr>
          <a:xfrm>
            <a:off x="1401537" y="15108755"/>
            <a:ext cx="0" cy="43463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7BB87B8A-72A0-4DD3-9276-7F3689AB2BCC}"/>
              </a:ext>
            </a:extLst>
          </xdr:cNvPr>
          <xdr:cNvCxnSpPr/>
        </xdr:nvCxnSpPr>
        <xdr:spPr>
          <a:xfrm>
            <a:off x="1660072" y="15095086"/>
            <a:ext cx="0" cy="43737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ABAECC1A-B314-4FB6-BFA4-BE13C5D7510C}"/>
              </a:ext>
            </a:extLst>
          </xdr:cNvPr>
          <xdr:cNvCxnSpPr/>
        </xdr:nvCxnSpPr>
        <xdr:spPr>
          <a:xfrm>
            <a:off x="476250" y="17320376"/>
            <a:ext cx="91167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CDA042CC-A5DD-48A3-BC0B-12875AE047DE}"/>
              </a:ext>
            </a:extLst>
          </xdr:cNvPr>
          <xdr:cNvCxnSpPr/>
        </xdr:nvCxnSpPr>
        <xdr:spPr>
          <a:xfrm>
            <a:off x="488536" y="17198693"/>
            <a:ext cx="91167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35</xdr:col>
      <xdr:colOff>165138</xdr:colOff>
      <xdr:row>97</xdr:row>
      <xdr:rowOff>29364</xdr:rowOff>
    </xdr:from>
    <xdr:to>
      <xdr:col>40</xdr:col>
      <xdr:colOff>156882</xdr:colOff>
      <xdr:row>98</xdr:row>
      <xdr:rowOff>89647</xdr:rowOff>
    </xdr:to>
    <xdr:sp macro="" textlink="">
      <xdr:nvSpPr>
        <xdr:cNvPr id="51" name="吹き出し: 2 つ折線 (枠なし) 50">
          <a:extLst>
            <a:ext uri="{FF2B5EF4-FFF2-40B4-BE49-F238E27FC236}">
              <a16:creationId xmlns:a16="http://schemas.microsoft.com/office/drawing/2014/main" id="{CE66ADE1-BC44-4F7B-943D-05C67FBEABC4}"/>
            </a:ext>
          </a:extLst>
        </xdr:cNvPr>
        <xdr:cNvSpPr/>
      </xdr:nvSpPr>
      <xdr:spPr>
        <a:xfrm>
          <a:off x="7413663" y="16717164"/>
          <a:ext cx="1087119" cy="288883"/>
        </a:xfrm>
        <a:prstGeom prst="callout3">
          <a:avLst>
            <a:gd name="adj1" fmla="val 89676"/>
            <a:gd name="adj2" fmla="val 41611"/>
            <a:gd name="adj3" fmla="val 89487"/>
            <a:gd name="adj4" fmla="val 1701"/>
            <a:gd name="adj5" fmla="val 90064"/>
            <a:gd name="adj6" fmla="val 1334"/>
            <a:gd name="adj7" fmla="val 224544"/>
            <a:gd name="adj8" fmla="val -50787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25</xdr:col>
      <xdr:colOff>61876</xdr:colOff>
      <xdr:row>105</xdr:row>
      <xdr:rowOff>199270</xdr:rowOff>
    </xdr:from>
    <xdr:to>
      <xdr:col>31</xdr:col>
      <xdr:colOff>41413</xdr:colOff>
      <xdr:row>106</xdr:row>
      <xdr:rowOff>215348</xdr:rowOff>
    </xdr:to>
    <xdr:sp macro="" textlink="">
      <xdr:nvSpPr>
        <xdr:cNvPr id="52" name="吹き出し: 2 つ折線 (枠なし) 51">
          <a:extLst>
            <a:ext uri="{FF2B5EF4-FFF2-40B4-BE49-F238E27FC236}">
              <a16:creationId xmlns:a16="http://schemas.microsoft.com/office/drawing/2014/main" id="{14BF0B01-4724-4472-BAB9-2A30EE6339C9}"/>
            </a:ext>
          </a:extLst>
        </xdr:cNvPr>
        <xdr:cNvSpPr/>
      </xdr:nvSpPr>
      <xdr:spPr>
        <a:xfrm>
          <a:off x="5213659" y="19431487"/>
          <a:ext cx="1147384" cy="247991"/>
        </a:xfrm>
        <a:prstGeom prst="callout3">
          <a:avLst>
            <a:gd name="adj1" fmla="val -235773"/>
            <a:gd name="adj2" fmla="val 101792"/>
            <a:gd name="adj3" fmla="val 93339"/>
            <a:gd name="adj4" fmla="val 65018"/>
            <a:gd name="adj5" fmla="val 103063"/>
            <a:gd name="adj6" fmla="val 64852"/>
            <a:gd name="adj7" fmla="val 104130"/>
            <a:gd name="adj8" fmla="val 2827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取出し管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28</xdr:col>
      <xdr:colOff>53629</xdr:colOff>
      <xdr:row>95</xdr:row>
      <xdr:rowOff>100852</xdr:rowOff>
    </xdr:from>
    <xdr:to>
      <xdr:col>33</xdr:col>
      <xdr:colOff>158484</xdr:colOff>
      <xdr:row>111</xdr:row>
      <xdr:rowOff>100850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081DC225-6D1E-48A5-8C0E-A9EE3B796A79}"/>
            </a:ext>
          </a:extLst>
        </xdr:cNvPr>
        <xdr:cNvGrpSpPr/>
      </xdr:nvGrpSpPr>
      <xdr:grpSpPr>
        <a:xfrm>
          <a:off x="5970335" y="19128440"/>
          <a:ext cx="1079767" cy="3585881"/>
          <a:chOff x="476250" y="15095086"/>
          <a:chExt cx="1183822" cy="4373734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E65E5CD8-5385-4F60-9A2D-85EAD15BEEDA}"/>
              </a:ext>
            </a:extLst>
          </xdr:cNvPr>
          <xdr:cNvCxnSpPr/>
        </xdr:nvCxnSpPr>
        <xdr:spPr>
          <a:xfrm>
            <a:off x="1401537" y="15108755"/>
            <a:ext cx="0" cy="43463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FEAFABBA-ADC2-4FA8-B78C-1F54D66C2ACB}"/>
              </a:ext>
            </a:extLst>
          </xdr:cNvPr>
          <xdr:cNvCxnSpPr/>
        </xdr:nvCxnSpPr>
        <xdr:spPr>
          <a:xfrm>
            <a:off x="1660072" y="15095086"/>
            <a:ext cx="0" cy="43737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0C89B351-2688-4198-9B0E-B1790F435D78}"/>
              </a:ext>
            </a:extLst>
          </xdr:cNvPr>
          <xdr:cNvCxnSpPr/>
        </xdr:nvCxnSpPr>
        <xdr:spPr>
          <a:xfrm>
            <a:off x="476250" y="17320376"/>
            <a:ext cx="91167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DBE2F826-E7C0-4F2A-8568-D82D6AE7AB15}"/>
              </a:ext>
            </a:extLst>
          </xdr:cNvPr>
          <xdr:cNvCxnSpPr/>
        </xdr:nvCxnSpPr>
        <xdr:spPr>
          <a:xfrm>
            <a:off x="488536" y="17198693"/>
            <a:ext cx="91167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16</xdr:col>
      <xdr:colOff>162656</xdr:colOff>
      <xdr:row>22</xdr:row>
      <xdr:rowOff>201145</xdr:rowOff>
    </xdr:from>
    <xdr:to>
      <xdr:col>19</xdr:col>
      <xdr:colOff>81803</xdr:colOff>
      <xdr:row>25</xdr:row>
      <xdr:rowOff>96711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3990A72F-8C05-48A7-B729-6EF45CF99B7C}"/>
            </a:ext>
          </a:extLst>
        </xdr:cNvPr>
        <xdr:cNvSpPr/>
      </xdr:nvSpPr>
      <xdr:spPr>
        <a:xfrm>
          <a:off x="3467417" y="4880819"/>
          <a:ext cx="565190" cy="442218"/>
        </a:xfrm>
        <a:prstGeom prst="ellipse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153131</xdr:colOff>
      <xdr:row>22</xdr:row>
      <xdr:rowOff>201145</xdr:rowOff>
    </xdr:from>
    <xdr:to>
      <xdr:col>6</xdr:col>
      <xdr:colOff>72278</xdr:colOff>
      <xdr:row>25</xdr:row>
      <xdr:rowOff>96711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63A82AEF-EFB5-417F-8A9B-B2B6C9123B24}"/>
            </a:ext>
          </a:extLst>
        </xdr:cNvPr>
        <xdr:cNvSpPr/>
      </xdr:nvSpPr>
      <xdr:spPr>
        <a:xfrm>
          <a:off x="658370" y="4880819"/>
          <a:ext cx="565191" cy="442218"/>
        </a:xfrm>
        <a:prstGeom prst="ellipse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166018</xdr:colOff>
      <xdr:row>60</xdr:row>
      <xdr:rowOff>189939</xdr:rowOff>
    </xdr:from>
    <xdr:to>
      <xdr:col>14</xdr:col>
      <xdr:colOff>85165</xdr:colOff>
      <xdr:row>63</xdr:row>
      <xdr:rowOff>95030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696B9198-D7C9-4F73-82D5-D85A7C4B64B4}"/>
            </a:ext>
          </a:extLst>
        </xdr:cNvPr>
        <xdr:cNvSpPr/>
      </xdr:nvSpPr>
      <xdr:spPr>
        <a:xfrm>
          <a:off x="2414847" y="12646780"/>
          <a:ext cx="574281" cy="434774"/>
        </a:xfrm>
        <a:prstGeom prst="ellipse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42</xdr:col>
      <xdr:colOff>124556</xdr:colOff>
      <xdr:row>22</xdr:row>
      <xdr:rowOff>210670</xdr:rowOff>
    </xdr:from>
    <xdr:to>
      <xdr:col>45</xdr:col>
      <xdr:colOff>43703</xdr:colOff>
      <xdr:row>25</xdr:row>
      <xdr:rowOff>106236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5C06E11B-B2A4-4A26-BC2F-B7452909596E}"/>
            </a:ext>
          </a:extLst>
        </xdr:cNvPr>
        <xdr:cNvSpPr/>
      </xdr:nvSpPr>
      <xdr:spPr>
        <a:xfrm>
          <a:off x="8906606" y="3763495"/>
          <a:ext cx="576372" cy="438491"/>
        </a:xfrm>
        <a:prstGeom prst="ellipse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29</xdr:col>
      <xdr:colOff>32668</xdr:colOff>
      <xdr:row>22</xdr:row>
      <xdr:rowOff>199464</xdr:rowOff>
    </xdr:from>
    <xdr:to>
      <xdr:col>32</xdr:col>
      <xdr:colOff>101413</xdr:colOff>
      <xdr:row>25</xdr:row>
      <xdr:rowOff>95030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500EEB21-79B4-49DC-A127-C5F01EC436C6}"/>
            </a:ext>
          </a:extLst>
        </xdr:cNvPr>
        <xdr:cNvSpPr/>
      </xdr:nvSpPr>
      <xdr:spPr>
        <a:xfrm>
          <a:off x="6184697" y="4076699"/>
          <a:ext cx="584216" cy="433449"/>
        </a:xfrm>
        <a:prstGeom prst="ellipse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124556</xdr:colOff>
      <xdr:row>60</xdr:row>
      <xdr:rowOff>191620</xdr:rowOff>
    </xdr:from>
    <xdr:to>
      <xdr:col>42</xdr:col>
      <xdr:colOff>43703</xdr:colOff>
      <xdr:row>63</xdr:row>
      <xdr:rowOff>96711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C726B90D-40D5-4E30-9EF4-39F24DFF626F}"/>
            </a:ext>
          </a:extLst>
        </xdr:cNvPr>
        <xdr:cNvSpPr/>
      </xdr:nvSpPr>
      <xdr:spPr>
        <a:xfrm>
          <a:off x="8166969" y="12814316"/>
          <a:ext cx="565191" cy="443460"/>
        </a:xfrm>
        <a:prstGeom prst="ellipse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44</xdr:col>
      <xdr:colOff>123262</xdr:colOff>
      <xdr:row>18</xdr:row>
      <xdr:rowOff>156884</xdr:rowOff>
    </xdr:from>
    <xdr:to>
      <xdr:col>49</xdr:col>
      <xdr:colOff>173935</xdr:colOff>
      <xdr:row>22</xdr:row>
      <xdr:rowOff>112060</xdr:rowOff>
    </xdr:to>
    <xdr:sp macro="" textlink="">
      <xdr:nvSpPr>
        <xdr:cNvPr id="63" name="吹き出し: 角を丸めた四角形 62">
          <a:extLst>
            <a:ext uri="{FF2B5EF4-FFF2-40B4-BE49-F238E27FC236}">
              <a16:creationId xmlns:a16="http://schemas.microsoft.com/office/drawing/2014/main" id="{00FB16CC-BDC1-4A8A-BE73-A2D7FEDB3B50}"/>
            </a:ext>
          </a:extLst>
        </xdr:cNvPr>
        <xdr:cNvSpPr/>
      </xdr:nvSpPr>
      <xdr:spPr>
        <a:xfrm>
          <a:off x="9242414" y="3527906"/>
          <a:ext cx="986608" cy="543241"/>
        </a:xfrm>
        <a:prstGeom prst="wedgeRoundRectCallout">
          <a:avLst>
            <a:gd name="adj1" fmla="val -55487"/>
            <a:gd name="adj2" fmla="val 10995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既設表層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切削</a:t>
          </a:r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ﾊﾂﾘ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</a:rPr>
            <a:t>処理</a:t>
          </a:r>
        </a:p>
      </xdr:txBody>
    </xdr:sp>
    <xdr:clientData/>
  </xdr:twoCellAnchor>
  <xdr:twoCellAnchor editAs="oneCell">
    <xdr:from>
      <xdr:col>26</xdr:col>
      <xdr:colOff>12884</xdr:colOff>
      <xdr:row>25</xdr:row>
      <xdr:rowOff>158565</xdr:rowOff>
    </xdr:from>
    <xdr:to>
      <xdr:col>31</xdr:col>
      <xdr:colOff>169769</xdr:colOff>
      <xdr:row>28</xdr:row>
      <xdr:rowOff>57711</xdr:rowOff>
    </xdr:to>
    <xdr:sp macro="" textlink="">
      <xdr:nvSpPr>
        <xdr:cNvPr id="66" name="吹き出し: 角を丸めた四角形 65">
          <a:extLst>
            <a:ext uri="{FF2B5EF4-FFF2-40B4-BE49-F238E27FC236}">
              <a16:creationId xmlns:a16="http://schemas.microsoft.com/office/drawing/2014/main" id="{89FDF2A0-1F53-4D1B-9FED-30375E57EFF5}"/>
            </a:ext>
          </a:extLst>
        </xdr:cNvPr>
        <xdr:cNvSpPr/>
      </xdr:nvSpPr>
      <xdr:spPr>
        <a:xfrm>
          <a:off x="5575484" y="4625790"/>
          <a:ext cx="966510" cy="613521"/>
        </a:xfrm>
        <a:prstGeom prst="wedgeRoundRectCallout">
          <a:avLst>
            <a:gd name="adj1" fmla="val 45676"/>
            <a:gd name="adj2" fmla="val -10493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既設表層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切削</a:t>
          </a:r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ﾊﾂﾘ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</a:rPr>
            <a:t>処理</a:t>
          </a:r>
        </a:p>
      </xdr:txBody>
    </xdr:sp>
    <xdr:clientData/>
  </xdr:twoCellAnchor>
  <xdr:twoCellAnchor editAs="oneCell">
    <xdr:from>
      <xdr:col>0</xdr:col>
      <xdr:colOff>78437</xdr:colOff>
      <xdr:row>25</xdr:row>
      <xdr:rowOff>168088</xdr:rowOff>
    </xdr:from>
    <xdr:to>
      <xdr:col>5</xdr:col>
      <xdr:colOff>89645</xdr:colOff>
      <xdr:row>28</xdr:row>
      <xdr:rowOff>33617</xdr:rowOff>
    </xdr:to>
    <xdr:sp macro="" textlink="">
      <xdr:nvSpPr>
        <xdr:cNvPr id="69" name="吹き出し: 角を丸めた四角形 68">
          <a:extLst>
            <a:ext uri="{FF2B5EF4-FFF2-40B4-BE49-F238E27FC236}">
              <a16:creationId xmlns:a16="http://schemas.microsoft.com/office/drawing/2014/main" id="{48EA98E3-B1D7-41E1-AEF4-5D7B84A991D0}"/>
            </a:ext>
          </a:extLst>
        </xdr:cNvPr>
        <xdr:cNvSpPr/>
      </xdr:nvSpPr>
      <xdr:spPr>
        <a:xfrm>
          <a:off x="78437" y="4583206"/>
          <a:ext cx="963708" cy="571499"/>
        </a:xfrm>
        <a:prstGeom prst="wedgeRoundRectCallout">
          <a:avLst>
            <a:gd name="adj1" fmla="val 46839"/>
            <a:gd name="adj2" fmla="val -100555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既設表層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切削</a:t>
          </a:r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ﾊﾂﾘ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</a:rPr>
            <a:t>処理</a:t>
          </a:r>
        </a:p>
      </xdr:txBody>
    </xdr:sp>
    <xdr:clientData/>
  </xdr:twoCellAnchor>
  <xdr:twoCellAnchor editAs="oneCell">
    <xdr:from>
      <xdr:col>19</xdr:col>
      <xdr:colOff>134468</xdr:colOff>
      <xdr:row>18</xdr:row>
      <xdr:rowOff>112061</xdr:rowOff>
    </xdr:from>
    <xdr:to>
      <xdr:col>24</xdr:col>
      <xdr:colOff>134470</xdr:colOff>
      <xdr:row>22</xdr:row>
      <xdr:rowOff>67237</xdr:rowOff>
    </xdr:to>
    <xdr:sp macro="" textlink="">
      <xdr:nvSpPr>
        <xdr:cNvPr id="71" name="吹き出し: 角を丸めた四角形 70">
          <a:extLst>
            <a:ext uri="{FF2B5EF4-FFF2-40B4-BE49-F238E27FC236}">
              <a16:creationId xmlns:a16="http://schemas.microsoft.com/office/drawing/2014/main" id="{EE3AD11A-B441-427D-A372-A2D0B43F6DDC}"/>
            </a:ext>
          </a:extLst>
        </xdr:cNvPr>
        <xdr:cNvSpPr/>
      </xdr:nvSpPr>
      <xdr:spPr>
        <a:xfrm>
          <a:off x="4224615" y="3417796"/>
          <a:ext cx="963708" cy="526676"/>
        </a:xfrm>
        <a:prstGeom prst="wedgeRoundRectCallout">
          <a:avLst>
            <a:gd name="adj1" fmla="val -71766"/>
            <a:gd name="adj2" fmla="val 10995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既設表層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切削</a:t>
          </a:r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ﾊﾂﾘ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</a:rPr>
            <a:t>処理</a:t>
          </a:r>
        </a:p>
      </xdr:txBody>
    </xdr:sp>
    <xdr:clientData/>
  </xdr:twoCellAnchor>
  <xdr:twoCellAnchor editAs="oneCell">
    <xdr:from>
      <xdr:col>14</xdr:col>
      <xdr:colOff>145672</xdr:colOff>
      <xdr:row>56</xdr:row>
      <xdr:rowOff>123267</xdr:rowOff>
    </xdr:from>
    <xdr:to>
      <xdr:col>19</xdr:col>
      <xdr:colOff>91108</xdr:colOff>
      <xdr:row>60</xdr:row>
      <xdr:rowOff>78443</xdr:rowOff>
    </xdr:to>
    <xdr:sp macro="" textlink="">
      <xdr:nvSpPr>
        <xdr:cNvPr id="72" name="吹き出し: 角を丸めた四角形 71">
          <a:extLst>
            <a:ext uri="{FF2B5EF4-FFF2-40B4-BE49-F238E27FC236}">
              <a16:creationId xmlns:a16="http://schemas.microsoft.com/office/drawing/2014/main" id="{A6B596E9-DE7E-4EA6-A440-59388C24A265}"/>
            </a:ext>
          </a:extLst>
        </xdr:cNvPr>
        <xdr:cNvSpPr/>
      </xdr:nvSpPr>
      <xdr:spPr>
        <a:xfrm>
          <a:off x="3019737" y="10716724"/>
          <a:ext cx="1022175" cy="543241"/>
        </a:xfrm>
        <a:prstGeom prst="wedgeRoundRectCallout">
          <a:avLst>
            <a:gd name="adj1" fmla="val -71766"/>
            <a:gd name="adj2" fmla="val 10995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既設表層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切削</a:t>
          </a:r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ﾊﾂﾘ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</a:rPr>
            <a:t>処理</a:t>
          </a:r>
        </a:p>
      </xdr:txBody>
    </xdr:sp>
    <xdr:clientData/>
  </xdr:twoCellAnchor>
  <xdr:twoCellAnchor editAs="oneCell">
    <xdr:from>
      <xdr:col>42</xdr:col>
      <xdr:colOff>89644</xdr:colOff>
      <xdr:row>56</xdr:row>
      <xdr:rowOff>123267</xdr:rowOff>
    </xdr:from>
    <xdr:to>
      <xdr:col>47</xdr:col>
      <xdr:colOff>41413</xdr:colOff>
      <xdr:row>60</xdr:row>
      <xdr:rowOff>78443</xdr:rowOff>
    </xdr:to>
    <xdr:sp macro="" textlink="">
      <xdr:nvSpPr>
        <xdr:cNvPr id="73" name="吹き出し: 角を丸めた四角形 72">
          <a:extLst>
            <a:ext uri="{FF2B5EF4-FFF2-40B4-BE49-F238E27FC236}">
              <a16:creationId xmlns:a16="http://schemas.microsoft.com/office/drawing/2014/main" id="{C1F73232-C2CA-4DC2-BB52-9DDA6E9EBA27}"/>
            </a:ext>
          </a:extLst>
        </xdr:cNvPr>
        <xdr:cNvSpPr/>
      </xdr:nvSpPr>
      <xdr:spPr>
        <a:xfrm>
          <a:off x="8778101" y="10716724"/>
          <a:ext cx="1028508" cy="543241"/>
        </a:xfrm>
        <a:prstGeom prst="wedgeRoundRectCallout">
          <a:avLst>
            <a:gd name="adj1" fmla="val -71766"/>
            <a:gd name="adj2" fmla="val 10995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既設表層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切削</a:t>
          </a:r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ﾊﾂﾘ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</a:rPr>
            <a:t>処理</a:t>
          </a:r>
        </a:p>
      </xdr:txBody>
    </xdr:sp>
    <xdr:clientData/>
  </xdr:twoCellAnchor>
  <xdr:twoCellAnchor editAs="oneCell">
    <xdr:from>
      <xdr:col>40</xdr:col>
      <xdr:colOff>89644</xdr:colOff>
      <xdr:row>89</xdr:row>
      <xdr:rowOff>44826</xdr:rowOff>
    </xdr:from>
    <xdr:to>
      <xdr:col>45</xdr:col>
      <xdr:colOff>66261</xdr:colOff>
      <xdr:row>93</xdr:row>
      <xdr:rowOff>33619</xdr:rowOff>
    </xdr:to>
    <xdr:sp macro="" textlink="">
      <xdr:nvSpPr>
        <xdr:cNvPr id="74" name="吹き出し: 角を丸めた四角形 73">
          <a:extLst>
            <a:ext uri="{FF2B5EF4-FFF2-40B4-BE49-F238E27FC236}">
              <a16:creationId xmlns:a16="http://schemas.microsoft.com/office/drawing/2014/main" id="{3826E029-CEB2-4A1E-903D-EF138942B9CC}"/>
            </a:ext>
          </a:extLst>
        </xdr:cNvPr>
        <xdr:cNvSpPr/>
      </xdr:nvSpPr>
      <xdr:spPr>
        <a:xfrm>
          <a:off x="8347405" y="16113087"/>
          <a:ext cx="1053356" cy="552010"/>
        </a:xfrm>
        <a:prstGeom prst="wedgeRoundRectCallout">
          <a:avLst>
            <a:gd name="adj1" fmla="val -88045"/>
            <a:gd name="adj2" fmla="val 14825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既設表層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切削</a:t>
          </a:r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ﾊﾂﾘ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</a:rPr>
            <a:t>処理</a:t>
          </a:r>
        </a:p>
      </xdr:txBody>
    </xdr:sp>
    <xdr:clientData/>
  </xdr:twoCellAnchor>
  <xdr:twoCellAnchor editAs="oneCell">
    <xdr:from>
      <xdr:col>14</xdr:col>
      <xdr:colOff>156879</xdr:colOff>
      <xdr:row>89</xdr:row>
      <xdr:rowOff>22415</xdr:rowOff>
    </xdr:from>
    <xdr:to>
      <xdr:col>19</xdr:col>
      <xdr:colOff>82826</xdr:colOff>
      <xdr:row>93</xdr:row>
      <xdr:rowOff>11208</xdr:rowOff>
    </xdr:to>
    <xdr:sp macro="" textlink="">
      <xdr:nvSpPr>
        <xdr:cNvPr id="75" name="吹き出し: 角を丸めた四角形 74">
          <a:extLst>
            <a:ext uri="{FF2B5EF4-FFF2-40B4-BE49-F238E27FC236}">
              <a16:creationId xmlns:a16="http://schemas.microsoft.com/office/drawing/2014/main" id="{7FB856C6-6A44-4CCD-B0EA-4FC7140F9B17}"/>
            </a:ext>
          </a:extLst>
        </xdr:cNvPr>
        <xdr:cNvSpPr/>
      </xdr:nvSpPr>
      <xdr:spPr>
        <a:xfrm>
          <a:off x="3030944" y="16090676"/>
          <a:ext cx="1002686" cy="552010"/>
        </a:xfrm>
        <a:prstGeom prst="wedgeRoundRectCallout">
          <a:avLst>
            <a:gd name="adj1" fmla="val -95254"/>
            <a:gd name="adj2" fmla="val 14400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既設表層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切削</a:t>
          </a:r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ﾊﾂﾘ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</a:rPr>
            <a:t>処理</a:t>
          </a:r>
        </a:p>
      </xdr:txBody>
    </xdr:sp>
    <xdr:clientData/>
  </xdr:twoCellAnchor>
  <xdr:twoCellAnchor editAs="oneCell">
    <xdr:from>
      <xdr:col>4</xdr:col>
      <xdr:colOff>1281</xdr:colOff>
      <xdr:row>15</xdr:row>
      <xdr:rowOff>25977</xdr:rowOff>
    </xdr:from>
    <xdr:to>
      <xdr:col>4</xdr:col>
      <xdr:colOff>109125</xdr:colOff>
      <xdr:row>16</xdr:row>
      <xdr:rowOff>147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3DE009C0-E7E4-4C1B-8585-A88660B86A83}"/>
            </a:ext>
          </a:extLst>
        </xdr:cNvPr>
        <xdr:cNvCxnSpPr/>
      </xdr:nvCxnSpPr>
      <xdr:spPr>
        <a:xfrm flipV="1">
          <a:off x="726710" y="3030682"/>
          <a:ext cx="109779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3676</xdr:colOff>
      <xdr:row>17</xdr:row>
      <xdr:rowOff>25436</xdr:rowOff>
    </xdr:from>
    <xdr:to>
      <xdr:col>4</xdr:col>
      <xdr:colOff>113455</xdr:colOff>
      <xdr:row>18</xdr:row>
      <xdr:rowOff>1248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24EF9FBA-1106-40C3-860F-1D8C54726C8F}"/>
            </a:ext>
          </a:extLst>
        </xdr:cNvPr>
        <xdr:cNvCxnSpPr/>
      </xdr:nvCxnSpPr>
      <xdr:spPr>
        <a:xfrm flipV="1">
          <a:off x="731040" y="3315891"/>
          <a:ext cx="109779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212301</xdr:colOff>
      <xdr:row>17</xdr:row>
      <xdr:rowOff>25436</xdr:rowOff>
    </xdr:from>
    <xdr:to>
      <xdr:col>6</xdr:col>
      <xdr:colOff>100466</xdr:colOff>
      <xdr:row>18</xdr:row>
      <xdr:rowOff>1248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1B5CD14F-6DEB-422F-AA3D-AB990AE4C2A7}"/>
            </a:ext>
          </a:extLst>
        </xdr:cNvPr>
        <xdr:cNvCxnSpPr/>
      </xdr:nvCxnSpPr>
      <xdr:spPr>
        <a:xfrm flipV="1">
          <a:off x="1160471" y="3315891"/>
          <a:ext cx="10897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4483</xdr:colOff>
      <xdr:row>19</xdr:row>
      <xdr:rowOff>25436</xdr:rowOff>
    </xdr:from>
    <xdr:to>
      <xdr:col>6</xdr:col>
      <xdr:colOff>113455</xdr:colOff>
      <xdr:row>20</xdr:row>
      <xdr:rowOff>413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D54534F5-00B4-44A9-A54D-ADC4EF67CD3D}"/>
            </a:ext>
          </a:extLst>
        </xdr:cNvPr>
        <xdr:cNvCxnSpPr/>
      </xdr:nvCxnSpPr>
      <xdr:spPr>
        <a:xfrm flipV="1">
          <a:off x="1173460" y="3610300"/>
          <a:ext cx="108972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180</xdr:colOff>
      <xdr:row>19</xdr:row>
      <xdr:rowOff>25436</xdr:rowOff>
    </xdr:from>
    <xdr:to>
      <xdr:col>8</xdr:col>
      <xdr:colOff>108025</xdr:colOff>
      <xdr:row>20</xdr:row>
      <xdr:rowOff>413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F864C1C3-6B44-4141-9B02-D70C78F7B2C6}"/>
            </a:ext>
          </a:extLst>
        </xdr:cNvPr>
        <xdr:cNvCxnSpPr/>
      </xdr:nvCxnSpPr>
      <xdr:spPr>
        <a:xfrm flipV="1">
          <a:off x="1608837" y="3610300"/>
          <a:ext cx="109779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108980</xdr:colOff>
      <xdr:row>18</xdr:row>
      <xdr:rowOff>412</xdr:rowOff>
    </xdr:from>
    <xdr:to>
      <xdr:col>6</xdr:col>
      <xdr:colOff>2604</xdr:colOff>
      <xdr:row>18</xdr:row>
      <xdr:rowOff>22207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D9BA874-8A91-486B-B1DB-CCB3EC8F7251}"/>
            </a:ext>
          </a:extLst>
        </xdr:cNvPr>
        <xdr:cNvCxnSpPr/>
      </xdr:nvCxnSpPr>
      <xdr:spPr>
        <a:xfrm flipV="1">
          <a:off x="1057150" y="3338492"/>
          <a:ext cx="10897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113312</xdr:colOff>
      <xdr:row>20</xdr:row>
      <xdr:rowOff>412</xdr:rowOff>
    </xdr:from>
    <xdr:to>
      <xdr:col>8</xdr:col>
      <xdr:colOff>1476</xdr:colOff>
      <xdr:row>20</xdr:row>
      <xdr:rowOff>22207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7F0A69A5-63FF-448C-A96D-FD9C76F22FCC}"/>
            </a:ext>
          </a:extLst>
        </xdr:cNvPr>
        <xdr:cNvCxnSpPr/>
      </xdr:nvCxnSpPr>
      <xdr:spPr>
        <a:xfrm flipV="1">
          <a:off x="1503096" y="3632901"/>
          <a:ext cx="108971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2941</xdr:colOff>
      <xdr:row>23</xdr:row>
      <xdr:rowOff>63816</xdr:rowOff>
    </xdr:from>
    <xdr:to>
      <xdr:col>2</xdr:col>
      <xdr:colOff>31695</xdr:colOff>
      <xdr:row>24</xdr:row>
      <xdr:rowOff>103108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9893787B-9B65-46AA-BBBF-921C9E177176}"/>
            </a:ext>
          </a:extLst>
        </xdr:cNvPr>
        <xdr:cNvCxnSpPr/>
      </xdr:nvCxnSpPr>
      <xdr:spPr>
        <a:xfrm>
          <a:off x="288691" y="4226241"/>
          <a:ext cx="28754" cy="105967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21648</xdr:colOff>
      <xdr:row>33</xdr:row>
      <xdr:rowOff>139787</xdr:rowOff>
    </xdr:from>
    <xdr:to>
      <xdr:col>2</xdr:col>
      <xdr:colOff>2777</xdr:colOff>
      <xdr:row>33</xdr:row>
      <xdr:rowOff>244022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A686B63E-706E-4B23-ADD4-3EA979B9BEFD}"/>
            </a:ext>
          </a:extLst>
        </xdr:cNvPr>
        <xdr:cNvCxnSpPr/>
      </xdr:nvCxnSpPr>
      <xdr:spPr>
        <a:xfrm>
          <a:off x="259773" y="6512012"/>
          <a:ext cx="28754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1821</xdr:colOff>
      <xdr:row>24</xdr:row>
      <xdr:rowOff>8268</xdr:rowOff>
    </xdr:from>
    <xdr:to>
      <xdr:col>21</xdr:col>
      <xdr:colOff>28640</xdr:colOff>
      <xdr:row>24</xdr:row>
      <xdr:rowOff>112503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320A54DF-824F-4ADA-96FA-8C8E245F32AA}"/>
            </a:ext>
          </a:extLst>
        </xdr:cNvPr>
        <xdr:cNvCxnSpPr/>
      </xdr:nvCxnSpPr>
      <xdr:spPr>
        <a:xfrm>
          <a:off x="4480966" y="4229575"/>
          <a:ext cx="28754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1821</xdr:colOff>
      <xdr:row>25</xdr:row>
      <xdr:rowOff>8267</xdr:rowOff>
    </xdr:from>
    <xdr:to>
      <xdr:col>21</xdr:col>
      <xdr:colOff>28640</xdr:colOff>
      <xdr:row>25</xdr:row>
      <xdr:rowOff>112502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42BAEBDE-E8E0-4FD0-A219-1C793B3E27BA}"/>
            </a:ext>
          </a:extLst>
        </xdr:cNvPr>
        <xdr:cNvCxnSpPr/>
      </xdr:nvCxnSpPr>
      <xdr:spPr>
        <a:xfrm>
          <a:off x="4480966" y="4467699"/>
          <a:ext cx="28754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1821</xdr:colOff>
      <xdr:row>26</xdr:row>
      <xdr:rowOff>8267</xdr:rowOff>
    </xdr:from>
    <xdr:to>
      <xdr:col>21</xdr:col>
      <xdr:colOff>28640</xdr:colOff>
      <xdr:row>26</xdr:row>
      <xdr:rowOff>112502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99D47D99-2F04-40F4-8D2A-38F70ED7F402}"/>
            </a:ext>
          </a:extLst>
        </xdr:cNvPr>
        <xdr:cNvCxnSpPr/>
      </xdr:nvCxnSpPr>
      <xdr:spPr>
        <a:xfrm>
          <a:off x="4480966" y="4705824"/>
          <a:ext cx="28754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191039</xdr:colOff>
      <xdr:row>24</xdr:row>
      <xdr:rowOff>137664</xdr:rowOff>
    </xdr:from>
    <xdr:to>
      <xdr:col>21</xdr:col>
      <xdr:colOff>921</xdr:colOff>
      <xdr:row>25</xdr:row>
      <xdr:rowOff>3774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F16F891C-819A-4C63-BD06-6EF9FFDFCDA2}"/>
            </a:ext>
          </a:extLst>
        </xdr:cNvPr>
        <xdr:cNvCxnSpPr/>
      </xdr:nvCxnSpPr>
      <xdr:spPr>
        <a:xfrm>
          <a:off x="4451312" y="4358971"/>
          <a:ext cx="28754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191039</xdr:colOff>
      <xdr:row>25</xdr:row>
      <xdr:rowOff>141257</xdr:rowOff>
    </xdr:from>
    <xdr:to>
      <xdr:col>21</xdr:col>
      <xdr:colOff>921</xdr:colOff>
      <xdr:row>26</xdr:row>
      <xdr:rowOff>8266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703633E5-E646-4D5A-870A-3D46BD0ED6BE}"/>
            </a:ext>
          </a:extLst>
        </xdr:cNvPr>
        <xdr:cNvCxnSpPr/>
      </xdr:nvCxnSpPr>
      <xdr:spPr>
        <a:xfrm>
          <a:off x="4451312" y="4600689"/>
          <a:ext cx="28754" cy="10513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191039</xdr:colOff>
      <xdr:row>26</xdr:row>
      <xdr:rowOff>141258</xdr:rowOff>
    </xdr:from>
    <xdr:to>
      <xdr:col>21</xdr:col>
      <xdr:colOff>921</xdr:colOff>
      <xdr:row>27</xdr:row>
      <xdr:rowOff>8267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6A0D98AF-60F9-413D-8963-8320BCF75199}"/>
            </a:ext>
          </a:extLst>
        </xdr:cNvPr>
        <xdr:cNvCxnSpPr/>
      </xdr:nvCxnSpPr>
      <xdr:spPr>
        <a:xfrm>
          <a:off x="4451312" y="4838815"/>
          <a:ext cx="28754" cy="10513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203642</xdr:colOff>
      <xdr:row>17</xdr:row>
      <xdr:rowOff>29766</xdr:rowOff>
    </xdr:from>
    <xdr:to>
      <xdr:col>17</xdr:col>
      <xdr:colOff>91807</xdr:colOff>
      <xdr:row>18</xdr:row>
      <xdr:rowOff>3936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507EAC2D-A5BE-4525-9AB0-03B31BD0BAED}"/>
            </a:ext>
          </a:extLst>
        </xdr:cNvPr>
        <xdr:cNvCxnSpPr/>
      </xdr:nvCxnSpPr>
      <xdr:spPr>
        <a:xfrm flipV="1">
          <a:off x="3580687" y="3320221"/>
          <a:ext cx="10897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100321</xdr:colOff>
      <xdr:row>18</xdr:row>
      <xdr:rowOff>4742</xdr:rowOff>
    </xdr:from>
    <xdr:to>
      <xdr:col>16</xdr:col>
      <xdr:colOff>209293</xdr:colOff>
      <xdr:row>18</xdr:row>
      <xdr:rowOff>26537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B85F745A-AEE1-4094-A099-D28F8E152610}"/>
            </a:ext>
          </a:extLst>
        </xdr:cNvPr>
        <xdr:cNvCxnSpPr/>
      </xdr:nvCxnSpPr>
      <xdr:spPr>
        <a:xfrm flipV="1">
          <a:off x="3477366" y="3342822"/>
          <a:ext cx="10897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113310</xdr:colOff>
      <xdr:row>18</xdr:row>
      <xdr:rowOff>413</xdr:rowOff>
    </xdr:from>
    <xdr:to>
      <xdr:col>19</xdr:col>
      <xdr:colOff>1475</xdr:colOff>
      <xdr:row>18</xdr:row>
      <xdr:rowOff>22208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FB5CCED4-A8CA-42A8-B0C2-BCB1D71A08F0}"/>
            </a:ext>
          </a:extLst>
        </xdr:cNvPr>
        <xdr:cNvCxnSpPr/>
      </xdr:nvCxnSpPr>
      <xdr:spPr>
        <a:xfrm flipV="1">
          <a:off x="3931969" y="3338493"/>
          <a:ext cx="10897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113310</xdr:colOff>
      <xdr:row>16</xdr:row>
      <xdr:rowOff>413</xdr:rowOff>
    </xdr:from>
    <xdr:to>
      <xdr:col>19</xdr:col>
      <xdr:colOff>1475</xdr:colOff>
      <xdr:row>16</xdr:row>
      <xdr:rowOff>22208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BC8A25A7-9821-4C67-88EA-6C1648B45553}"/>
            </a:ext>
          </a:extLst>
        </xdr:cNvPr>
        <xdr:cNvCxnSpPr/>
      </xdr:nvCxnSpPr>
      <xdr:spPr>
        <a:xfrm flipV="1">
          <a:off x="3931969" y="3052743"/>
          <a:ext cx="10897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210394</xdr:colOff>
      <xdr:row>19</xdr:row>
      <xdr:rowOff>25436</xdr:rowOff>
    </xdr:from>
    <xdr:to>
      <xdr:col>15</xdr:col>
      <xdr:colOff>99366</xdr:colOff>
      <xdr:row>20</xdr:row>
      <xdr:rowOff>413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3F2DB327-8780-466C-9898-96C9AD269ADB}"/>
            </a:ext>
          </a:extLst>
        </xdr:cNvPr>
        <xdr:cNvCxnSpPr/>
      </xdr:nvCxnSpPr>
      <xdr:spPr>
        <a:xfrm flipV="1">
          <a:off x="3145826" y="3610300"/>
          <a:ext cx="109779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104653</xdr:colOff>
      <xdr:row>20</xdr:row>
      <xdr:rowOff>412</xdr:rowOff>
    </xdr:from>
    <xdr:to>
      <xdr:col>14</xdr:col>
      <xdr:colOff>213624</xdr:colOff>
      <xdr:row>20</xdr:row>
      <xdr:rowOff>22207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3A8D9B3C-EDA5-437B-A6A1-8C44B5290ACA}"/>
            </a:ext>
          </a:extLst>
        </xdr:cNvPr>
        <xdr:cNvCxnSpPr/>
      </xdr:nvCxnSpPr>
      <xdr:spPr>
        <a:xfrm flipV="1">
          <a:off x="3040085" y="3632901"/>
          <a:ext cx="108971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106486</xdr:colOff>
      <xdr:row>19</xdr:row>
      <xdr:rowOff>47084</xdr:rowOff>
    </xdr:from>
    <xdr:to>
      <xdr:col>17</xdr:col>
      <xdr:colOff>917</xdr:colOff>
      <xdr:row>20</xdr:row>
      <xdr:rowOff>22061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AAA43099-12E0-41AA-8EB0-C8961A30673E}"/>
            </a:ext>
          </a:extLst>
        </xdr:cNvPr>
        <xdr:cNvCxnSpPr/>
      </xdr:nvCxnSpPr>
      <xdr:spPr>
        <a:xfrm flipV="1">
          <a:off x="3483531" y="3631948"/>
          <a:ext cx="109779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8812</xdr:colOff>
      <xdr:row>21</xdr:row>
      <xdr:rowOff>25436</xdr:rowOff>
    </xdr:from>
    <xdr:to>
      <xdr:col>8</xdr:col>
      <xdr:colOff>117784</xdr:colOff>
      <xdr:row>22</xdr:row>
      <xdr:rowOff>413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8CF30860-6799-4ED0-BFBC-1A5C48579833}"/>
            </a:ext>
          </a:extLst>
        </xdr:cNvPr>
        <xdr:cNvCxnSpPr/>
      </xdr:nvCxnSpPr>
      <xdr:spPr>
        <a:xfrm flipV="1">
          <a:off x="1619403" y="3896050"/>
          <a:ext cx="108972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2575</xdr:colOff>
      <xdr:row>21</xdr:row>
      <xdr:rowOff>25436</xdr:rowOff>
    </xdr:from>
    <xdr:to>
      <xdr:col>10</xdr:col>
      <xdr:colOff>112354</xdr:colOff>
      <xdr:row>22</xdr:row>
      <xdr:rowOff>413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3956DD5C-3D7D-49E9-B499-5BCE207924F6}"/>
            </a:ext>
          </a:extLst>
        </xdr:cNvPr>
        <xdr:cNvCxnSpPr/>
      </xdr:nvCxnSpPr>
      <xdr:spPr>
        <a:xfrm flipV="1">
          <a:off x="2054780" y="3896050"/>
          <a:ext cx="109779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117641</xdr:colOff>
      <xdr:row>22</xdr:row>
      <xdr:rowOff>412</xdr:rowOff>
    </xdr:from>
    <xdr:to>
      <xdr:col>10</xdr:col>
      <xdr:colOff>5805</xdr:colOff>
      <xdr:row>22</xdr:row>
      <xdr:rowOff>22207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AFB64B5-6085-4723-B6A0-E231D506EA98}"/>
            </a:ext>
          </a:extLst>
        </xdr:cNvPr>
        <xdr:cNvCxnSpPr/>
      </xdr:nvCxnSpPr>
      <xdr:spPr>
        <a:xfrm flipV="1">
          <a:off x="1949039" y="3918651"/>
          <a:ext cx="108971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181</xdr:colOff>
      <xdr:row>21</xdr:row>
      <xdr:rowOff>25436</xdr:rowOff>
    </xdr:from>
    <xdr:to>
      <xdr:col>13</xdr:col>
      <xdr:colOff>108025</xdr:colOff>
      <xdr:row>22</xdr:row>
      <xdr:rowOff>413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51ADEED8-6889-4435-8A5D-4B07D99E15EF}"/>
            </a:ext>
          </a:extLst>
        </xdr:cNvPr>
        <xdr:cNvCxnSpPr/>
      </xdr:nvCxnSpPr>
      <xdr:spPr>
        <a:xfrm flipV="1">
          <a:off x="2712871" y="3896050"/>
          <a:ext cx="109779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108982</xdr:colOff>
      <xdr:row>22</xdr:row>
      <xdr:rowOff>412</xdr:rowOff>
    </xdr:from>
    <xdr:to>
      <xdr:col>15</xdr:col>
      <xdr:colOff>2605</xdr:colOff>
      <xdr:row>22</xdr:row>
      <xdr:rowOff>22207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608173EE-5DE9-4BFB-8B29-15FCCF5CD9E1}"/>
            </a:ext>
          </a:extLst>
        </xdr:cNvPr>
        <xdr:cNvCxnSpPr/>
      </xdr:nvCxnSpPr>
      <xdr:spPr>
        <a:xfrm flipV="1">
          <a:off x="3044414" y="3918651"/>
          <a:ext cx="108971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119473</xdr:colOff>
      <xdr:row>21</xdr:row>
      <xdr:rowOff>47083</xdr:rowOff>
    </xdr:from>
    <xdr:to>
      <xdr:col>13</xdr:col>
      <xdr:colOff>8445</xdr:colOff>
      <xdr:row>22</xdr:row>
      <xdr:rowOff>22060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638CA555-868C-4E07-9DEE-3E8B7760427A}"/>
            </a:ext>
          </a:extLst>
        </xdr:cNvPr>
        <xdr:cNvCxnSpPr/>
      </xdr:nvCxnSpPr>
      <xdr:spPr>
        <a:xfrm flipV="1">
          <a:off x="2613291" y="3917697"/>
          <a:ext cx="109779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181</xdr:colOff>
      <xdr:row>35</xdr:row>
      <xdr:rowOff>215937</xdr:rowOff>
    </xdr:from>
    <xdr:to>
      <xdr:col>10</xdr:col>
      <xdr:colOff>108025</xdr:colOff>
      <xdr:row>36</xdr:row>
      <xdr:rowOff>414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D664C4B6-95AB-47AC-BB51-B60D735467E8}"/>
            </a:ext>
          </a:extLst>
        </xdr:cNvPr>
        <xdr:cNvCxnSpPr/>
      </xdr:nvCxnSpPr>
      <xdr:spPr>
        <a:xfrm flipV="1">
          <a:off x="2050451" y="6892096"/>
          <a:ext cx="109779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115144</xdr:colOff>
      <xdr:row>35</xdr:row>
      <xdr:rowOff>237584</xdr:rowOff>
    </xdr:from>
    <xdr:to>
      <xdr:col>13</xdr:col>
      <xdr:colOff>4116</xdr:colOff>
      <xdr:row>36</xdr:row>
      <xdr:rowOff>22061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AB774579-F0C2-4361-A27C-074F54E72C29}"/>
            </a:ext>
          </a:extLst>
        </xdr:cNvPr>
        <xdr:cNvCxnSpPr/>
      </xdr:nvCxnSpPr>
      <xdr:spPr>
        <a:xfrm flipV="1">
          <a:off x="2608962" y="6913743"/>
          <a:ext cx="109779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1821</xdr:colOff>
      <xdr:row>27</xdr:row>
      <xdr:rowOff>3938</xdr:rowOff>
    </xdr:from>
    <xdr:to>
      <xdr:col>21</xdr:col>
      <xdr:colOff>28640</xdr:colOff>
      <xdr:row>27</xdr:row>
      <xdr:rowOff>108173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8A04C27D-F804-4215-AA5B-72DD8907DC3E}"/>
            </a:ext>
          </a:extLst>
        </xdr:cNvPr>
        <xdr:cNvCxnSpPr/>
      </xdr:nvCxnSpPr>
      <xdr:spPr>
        <a:xfrm>
          <a:off x="4480966" y="4939620"/>
          <a:ext cx="28754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191039</xdr:colOff>
      <xdr:row>27</xdr:row>
      <xdr:rowOff>136929</xdr:rowOff>
    </xdr:from>
    <xdr:to>
      <xdr:col>21</xdr:col>
      <xdr:colOff>921</xdr:colOff>
      <xdr:row>28</xdr:row>
      <xdr:rowOff>3938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B6194608-81FC-4B84-9F7B-15EBFFC7065B}"/>
            </a:ext>
          </a:extLst>
        </xdr:cNvPr>
        <xdr:cNvCxnSpPr/>
      </xdr:nvCxnSpPr>
      <xdr:spPr>
        <a:xfrm>
          <a:off x="4451312" y="5072611"/>
          <a:ext cx="28754" cy="10513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9387</xdr:colOff>
      <xdr:row>15</xdr:row>
      <xdr:rowOff>25977</xdr:rowOff>
    </xdr:from>
    <xdr:to>
      <xdr:col>30</xdr:col>
      <xdr:colOff>117231</xdr:colOff>
      <xdr:row>16</xdr:row>
      <xdr:rowOff>147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C1207E83-BFD3-441D-8DFA-43AE0933AA7E}"/>
            </a:ext>
          </a:extLst>
        </xdr:cNvPr>
        <xdr:cNvCxnSpPr/>
      </xdr:nvCxnSpPr>
      <xdr:spPr>
        <a:xfrm flipV="1">
          <a:off x="6166185" y="3041551"/>
          <a:ext cx="107844" cy="2280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11782</xdr:colOff>
      <xdr:row>17</xdr:row>
      <xdr:rowOff>25436</xdr:rowOff>
    </xdr:from>
    <xdr:to>
      <xdr:col>30</xdr:col>
      <xdr:colOff>121561</xdr:colOff>
      <xdr:row>18</xdr:row>
      <xdr:rowOff>1248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AD9B9E87-7459-4372-9C17-9F1D34CADF61}"/>
            </a:ext>
          </a:extLst>
        </xdr:cNvPr>
        <xdr:cNvCxnSpPr/>
      </xdr:nvCxnSpPr>
      <xdr:spPr>
        <a:xfrm flipV="1">
          <a:off x="6168580" y="3328787"/>
          <a:ext cx="109779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1535</xdr:colOff>
      <xdr:row>17</xdr:row>
      <xdr:rowOff>25436</xdr:rowOff>
    </xdr:from>
    <xdr:to>
      <xdr:col>32</xdr:col>
      <xdr:colOff>108572</xdr:colOff>
      <xdr:row>18</xdr:row>
      <xdr:rowOff>1248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12297F5E-0936-4E25-9A4D-C269D037E6E9}"/>
            </a:ext>
          </a:extLst>
        </xdr:cNvPr>
        <xdr:cNvCxnSpPr/>
      </xdr:nvCxnSpPr>
      <xdr:spPr>
        <a:xfrm flipV="1">
          <a:off x="6596078" y="3328787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12589</xdr:colOff>
      <xdr:row>19</xdr:row>
      <xdr:rowOff>25436</xdr:rowOff>
    </xdr:from>
    <xdr:to>
      <xdr:col>32</xdr:col>
      <xdr:colOff>121561</xdr:colOff>
      <xdr:row>20</xdr:row>
      <xdr:rowOff>413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CE59827E-61D5-4D5E-B716-8E0D1D4FA76C}"/>
            </a:ext>
          </a:extLst>
        </xdr:cNvPr>
        <xdr:cNvCxnSpPr/>
      </xdr:nvCxnSpPr>
      <xdr:spPr>
        <a:xfrm flipV="1">
          <a:off x="6607132" y="3624670"/>
          <a:ext cx="108972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34</xdr:col>
      <xdr:colOff>8287</xdr:colOff>
      <xdr:row>19</xdr:row>
      <xdr:rowOff>25436</xdr:rowOff>
    </xdr:from>
    <xdr:to>
      <xdr:col>34</xdr:col>
      <xdr:colOff>116132</xdr:colOff>
      <xdr:row>20</xdr:row>
      <xdr:rowOff>413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12C105F4-494C-40BE-9B12-C3847D67F304}"/>
            </a:ext>
          </a:extLst>
        </xdr:cNvPr>
        <xdr:cNvCxnSpPr/>
      </xdr:nvCxnSpPr>
      <xdr:spPr>
        <a:xfrm flipV="1">
          <a:off x="7040574" y="3624670"/>
          <a:ext cx="107845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31</xdr:col>
      <xdr:colOff>117087</xdr:colOff>
      <xdr:row>18</xdr:row>
      <xdr:rowOff>412</xdr:rowOff>
    </xdr:from>
    <xdr:to>
      <xdr:col>32</xdr:col>
      <xdr:colOff>7186</xdr:colOff>
      <xdr:row>18</xdr:row>
      <xdr:rowOff>22207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2E413F78-F82A-427F-ACA8-E570FD91E3FB}"/>
            </a:ext>
          </a:extLst>
        </xdr:cNvPr>
        <xdr:cNvCxnSpPr/>
      </xdr:nvCxnSpPr>
      <xdr:spPr>
        <a:xfrm flipV="1">
          <a:off x="6492757" y="3352401"/>
          <a:ext cx="10897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33</xdr:col>
      <xdr:colOff>121418</xdr:colOff>
      <xdr:row>20</xdr:row>
      <xdr:rowOff>412</xdr:rowOff>
    </xdr:from>
    <xdr:to>
      <xdr:col>34</xdr:col>
      <xdr:colOff>9583</xdr:colOff>
      <xdr:row>20</xdr:row>
      <xdr:rowOff>22207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FA35B57F-51EF-4CAB-8BD9-1BE4A1DC65C4}"/>
            </a:ext>
          </a:extLst>
        </xdr:cNvPr>
        <xdr:cNvCxnSpPr/>
      </xdr:nvCxnSpPr>
      <xdr:spPr>
        <a:xfrm flipV="1">
          <a:off x="6934833" y="3648284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47526</xdr:colOff>
      <xdr:row>24</xdr:row>
      <xdr:rowOff>3018</xdr:rowOff>
    </xdr:from>
    <xdr:to>
      <xdr:col>28</xdr:col>
      <xdr:colOff>27641</xdr:colOff>
      <xdr:row>24</xdr:row>
      <xdr:rowOff>107161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58080951-886B-4170-AC54-4533D56B7771}"/>
            </a:ext>
          </a:extLst>
        </xdr:cNvPr>
        <xdr:cNvCxnSpPr/>
      </xdr:nvCxnSpPr>
      <xdr:spPr>
        <a:xfrm>
          <a:off x="5851696" y="4242656"/>
          <a:ext cx="28754" cy="10414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21648</xdr:colOff>
      <xdr:row>33</xdr:row>
      <xdr:rowOff>147893</xdr:rowOff>
    </xdr:from>
    <xdr:to>
      <xdr:col>28</xdr:col>
      <xdr:colOff>2777</xdr:colOff>
      <xdr:row>34</xdr:row>
      <xdr:rowOff>4883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B59C5DC-405B-4BB4-AA7B-9219687ED221}"/>
            </a:ext>
          </a:extLst>
        </xdr:cNvPr>
        <xdr:cNvCxnSpPr/>
      </xdr:nvCxnSpPr>
      <xdr:spPr>
        <a:xfrm>
          <a:off x="5825818" y="6539776"/>
          <a:ext cx="29768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9927</xdr:colOff>
      <xdr:row>24</xdr:row>
      <xdr:rowOff>8268</xdr:rowOff>
    </xdr:from>
    <xdr:to>
      <xdr:col>47</xdr:col>
      <xdr:colOff>36746</xdr:colOff>
      <xdr:row>24</xdr:row>
      <xdr:rowOff>112503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C0E27692-194E-4C39-B434-EBCAA67515B7}"/>
            </a:ext>
          </a:extLst>
        </xdr:cNvPr>
        <xdr:cNvCxnSpPr/>
      </xdr:nvCxnSpPr>
      <xdr:spPr>
        <a:xfrm>
          <a:off x="9887555" y="4247906"/>
          <a:ext cx="26819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9927</xdr:colOff>
      <xdr:row>25</xdr:row>
      <xdr:rowOff>8267</xdr:rowOff>
    </xdr:from>
    <xdr:to>
      <xdr:col>47</xdr:col>
      <xdr:colOff>36746</xdr:colOff>
      <xdr:row>25</xdr:row>
      <xdr:rowOff>112502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D94716BC-66F5-49E0-93C0-6A1FA12D2092}"/>
            </a:ext>
          </a:extLst>
        </xdr:cNvPr>
        <xdr:cNvCxnSpPr/>
      </xdr:nvCxnSpPr>
      <xdr:spPr>
        <a:xfrm>
          <a:off x="9887555" y="4487044"/>
          <a:ext cx="26819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9927</xdr:colOff>
      <xdr:row>26</xdr:row>
      <xdr:rowOff>8267</xdr:rowOff>
    </xdr:from>
    <xdr:to>
      <xdr:col>47</xdr:col>
      <xdr:colOff>36746</xdr:colOff>
      <xdr:row>26</xdr:row>
      <xdr:rowOff>112502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E935FF61-D558-4271-9876-9784C5266F8D}"/>
            </a:ext>
          </a:extLst>
        </xdr:cNvPr>
        <xdr:cNvCxnSpPr/>
      </xdr:nvCxnSpPr>
      <xdr:spPr>
        <a:xfrm>
          <a:off x="9887555" y="4726182"/>
          <a:ext cx="26819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199146</xdr:colOff>
      <xdr:row>24</xdr:row>
      <xdr:rowOff>137664</xdr:rowOff>
    </xdr:from>
    <xdr:to>
      <xdr:col>47</xdr:col>
      <xdr:colOff>9027</xdr:colOff>
      <xdr:row>25</xdr:row>
      <xdr:rowOff>3774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5C30365A-2DF3-494B-B8B4-5FF388C090A6}"/>
            </a:ext>
          </a:extLst>
        </xdr:cNvPr>
        <xdr:cNvCxnSpPr/>
      </xdr:nvCxnSpPr>
      <xdr:spPr>
        <a:xfrm>
          <a:off x="9857901" y="4377302"/>
          <a:ext cx="28754" cy="10524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199146</xdr:colOff>
      <xdr:row>25</xdr:row>
      <xdr:rowOff>141257</xdr:rowOff>
    </xdr:from>
    <xdr:to>
      <xdr:col>47</xdr:col>
      <xdr:colOff>9027</xdr:colOff>
      <xdr:row>26</xdr:row>
      <xdr:rowOff>8266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2E175D9-8D65-4EF6-9C9C-CE31C34AD3CA}"/>
            </a:ext>
          </a:extLst>
        </xdr:cNvPr>
        <xdr:cNvCxnSpPr/>
      </xdr:nvCxnSpPr>
      <xdr:spPr>
        <a:xfrm>
          <a:off x="9857901" y="4620034"/>
          <a:ext cx="28754" cy="106147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199146</xdr:colOff>
      <xdr:row>26</xdr:row>
      <xdr:rowOff>141258</xdr:rowOff>
    </xdr:from>
    <xdr:to>
      <xdr:col>47</xdr:col>
      <xdr:colOff>9027</xdr:colOff>
      <xdr:row>27</xdr:row>
      <xdr:rowOff>8267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E93928B5-064E-4F17-96D8-1CA2F5D3DACE}"/>
            </a:ext>
          </a:extLst>
        </xdr:cNvPr>
        <xdr:cNvCxnSpPr/>
      </xdr:nvCxnSpPr>
      <xdr:spPr>
        <a:xfrm>
          <a:off x="9857901" y="4859173"/>
          <a:ext cx="28754" cy="106147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211748</xdr:colOff>
      <xdr:row>17</xdr:row>
      <xdr:rowOff>29766</xdr:rowOff>
    </xdr:from>
    <xdr:to>
      <xdr:col>43</xdr:col>
      <xdr:colOff>99914</xdr:colOff>
      <xdr:row>18</xdr:row>
      <xdr:rowOff>3936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5A376115-2C92-45BC-A11E-C9449DE2E8F5}"/>
            </a:ext>
          </a:extLst>
        </xdr:cNvPr>
        <xdr:cNvCxnSpPr/>
      </xdr:nvCxnSpPr>
      <xdr:spPr>
        <a:xfrm flipV="1">
          <a:off x="8995014" y="3333117"/>
          <a:ext cx="107038" cy="22808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108427</xdr:colOff>
      <xdr:row>18</xdr:row>
      <xdr:rowOff>4742</xdr:rowOff>
    </xdr:from>
    <xdr:to>
      <xdr:col>43</xdr:col>
      <xdr:colOff>2052</xdr:colOff>
      <xdr:row>18</xdr:row>
      <xdr:rowOff>26537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33742A19-1E4A-4456-8F3F-CEB55E0D8ECA}"/>
            </a:ext>
          </a:extLst>
        </xdr:cNvPr>
        <xdr:cNvCxnSpPr/>
      </xdr:nvCxnSpPr>
      <xdr:spPr>
        <a:xfrm flipV="1">
          <a:off x="8891693" y="3356731"/>
          <a:ext cx="10897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44</xdr:col>
      <xdr:colOff>121416</xdr:colOff>
      <xdr:row>18</xdr:row>
      <xdr:rowOff>413</xdr:rowOff>
    </xdr:from>
    <xdr:to>
      <xdr:col>45</xdr:col>
      <xdr:colOff>9581</xdr:colOff>
      <xdr:row>18</xdr:row>
      <xdr:rowOff>22208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3C5638BB-2657-4D4C-A2CE-39E6B94F40FE}"/>
            </a:ext>
          </a:extLst>
        </xdr:cNvPr>
        <xdr:cNvCxnSpPr/>
      </xdr:nvCxnSpPr>
      <xdr:spPr>
        <a:xfrm flipV="1">
          <a:off x="9342427" y="3352402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44</xdr:col>
      <xdr:colOff>121416</xdr:colOff>
      <xdr:row>16</xdr:row>
      <xdr:rowOff>413</xdr:rowOff>
    </xdr:from>
    <xdr:to>
      <xdr:col>45</xdr:col>
      <xdr:colOff>9581</xdr:colOff>
      <xdr:row>16</xdr:row>
      <xdr:rowOff>22208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ED8D62D9-AA73-4AE5-A80D-9C86771D80E4}"/>
            </a:ext>
          </a:extLst>
        </xdr:cNvPr>
        <xdr:cNvCxnSpPr/>
      </xdr:nvCxnSpPr>
      <xdr:spPr>
        <a:xfrm flipV="1">
          <a:off x="9342427" y="3064626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3153</xdr:colOff>
      <xdr:row>19</xdr:row>
      <xdr:rowOff>25436</xdr:rowOff>
    </xdr:from>
    <xdr:to>
      <xdr:col>41</xdr:col>
      <xdr:colOff>107472</xdr:colOff>
      <xdr:row>20</xdr:row>
      <xdr:rowOff>413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EE4FF149-957C-481C-BE33-52449CFC6F33}"/>
            </a:ext>
          </a:extLst>
        </xdr:cNvPr>
        <xdr:cNvCxnSpPr/>
      </xdr:nvCxnSpPr>
      <xdr:spPr>
        <a:xfrm flipV="1">
          <a:off x="8564022" y="3624670"/>
          <a:ext cx="107844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40</xdr:col>
      <xdr:colOff>112760</xdr:colOff>
      <xdr:row>20</xdr:row>
      <xdr:rowOff>412</xdr:rowOff>
    </xdr:from>
    <xdr:to>
      <xdr:col>41</xdr:col>
      <xdr:colOff>2858</xdr:colOff>
      <xdr:row>20</xdr:row>
      <xdr:rowOff>22207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5110C05D-EE66-4B5D-BC70-6A8FB758C2ED}"/>
            </a:ext>
          </a:extLst>
        </xdr:cNvPr>
        <xdr:cNvCxnSpPr/>
      </xdr:nvCxnSpPr>
      <xdr:spPr>
        <a:xfrm flipV="1">
          <a:off x="8458281" y="3648284"/>
          <a:ext cx="108971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114592</xdr:colOff>
      <xdr:row>19</xdr:row>
      <xdr:rowOff>47084</xdr:rowOff>
    </xdr:from>
    <xdr:to>
      <xdr:col>43</xdr:col>
      <xdr:colOff>5499</xdr:colOff>
      <xdr:row>20</xdr:row>
      <xdr:rowOff>22061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EA14AD11-73BB-4613-8F93-76DA4531D316}"/>
            </a:ext>
          </a:extLst>
        </xdr:cNvPr>
        <xdr:cNvCxnSpPr/>
      </xdr:nvCxnSpPr>
      <xdr:spPr>
        <a:xfrm flipV="1">
          <a:off x="8897858" y="3646318"/>
          <a:ext cx="109779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34</xdr:col>
      <xdr:colOff>16919</xdr:colOff>
      <xdr:row>21</xdr:row>
      <xdr:rowOff>25436</xdr:rowOff>
    </xdr:from>
    <xdr:to>
      <xdr:col>34</xdr:col>
      <xdr:colOff>125891</xdr:colOff>
      <xdr:row>22</xdr:row>
      <xdr:rowOff>413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DD6DA0FE-474D-4D03-97DF-931988CC85F2}"/>
            </a:ext>
          </a:extLst>
        </xdr:cNvPr>
        <xdr:cNvCxnSpPr/>
      </xdr:nvCxnSpPr>
      <xdr:spPr>
        <a:xfrm flipV="1">
          <a:off x="7049206" y="3912447"/>
          <a:ext cx="108972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36</xdr:col>
      <xdr:colOff>10681</xdr:colOff>
      <xdr:row>21</xdr:row>
      <xdr:rowOff>25436</xdr:rowOff>
    </xdr:from>
    <xdr:to>
      <xdr:col>36</xdr:col>
      <xdr:colOff>120460</xdr:colOff>
      <xdr:row>22</xdr:row>
      <xdr:rowOff>413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7984F63B-8A1B-48F7-B007-9BF2F1E2A23F}"/>
            </a:ext>
          </a:extLst>
        </xdr:cNvPr>
        <xdr:cNvCxnSpPr/>
      </xdr:nvCxnSpPr>
      <xdr:spPr>
        <a:xfrm flipV="1">
          <a:off x="7480713" y="3912447"/>
          <a:ext cx="109779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35</xdr:col>
      <xdr:colOff>125747</xdr:colOff>
      <xdr:row>22</xdr:row>
      <xdr:rowOff>412</xdr:rowOff>
    </xdr:from>
    <xdr:to>
      <xdr:col>36</xdr:col>
      <xdr:colOff>13911</xdr:colOff>
      <xdr:row>22</xdr:row>
      <xdr:rowOff>22207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C3726512-FDA2-44CF-B190-A0DED975A943}"/>
            </a:ext>
          </a:extLst>
        </xdr:cNvPr>
        <xdr:cNvCxnSpPr/>
      </xdr:nvCxnSpPr>
      <xdr:spPr>
        <a:xfrm flipV="1">
          <a:off x="7376907" y="3936061"/>
          <a:ext cx="107036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8287</xdr:colOff>
      <xdr:row>21</xdr:row>
      <xdr:rowOff>25436</xdr:rowOff>
    </xdr:from>
    <xdr:to>
      <xdr:col>39</xdr:col>
      <xdr:colOff>116131</xdr:colOff>
      <xdr:row>22</xdr:row>
      <xdr:rowOff>413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7AEA4E07-68D2-46C3-9C40-06E03BB47DF4}"/>
            </a:ext>
          </a:extLst>
        </xdr:cNvPr>
        <xdr:cNvCxnSpPr/>
      </xdr:nvCxnSpPr>
      <xdr:spPr>
        <a:xfrm flipV="1">
          <a:off x="8134936" y="3912447"/>
          <a:ext cx="107844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40</xdr:col>
      <xdr:colOff>117089</xdr:colOff>
      <xdr:row>22</xdr:row>
      <xdr:rowOff>412</xdr:rowOff>
    </xdr:from>
    <xdr:to>
      <xdr:col>41</xdr:col>
      <xdr:colOff>7187</xdr:colOff>
      <xdr:row>22</xdr:row>
      <xdr:rowOff>22207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EC27D86-1986-420E-A703-83803D9CA37A}"/>
            </a:ext>
          </a:extLst>
        </xdr:cNvPr>
        <xdr:cNvCxnSpPr/>
      </xdr:nvCxnSpPr>
      <xdr:spPr>
        <a:xfrm flipV="1">
          <a:off x="8462610" y="3936061"/>
          <a:ext cx="108971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127579</xdr:colOff>
      <xdr:row>21</xdr:row>
      <xdr:rowOff>47083</xdr:rowOff>
    </xdr:from>
    <xdr:to>
      <xdr:col>39</xdr:col>
      <xdr:colOff>16551</xdr:colOff>
      <xdr:row>22</xdr:row>
      <xdr:rowOff>22060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7131E0E3-6F19-49C3-AE12-55164DF2BEB9}"/>
            </a:ext>
          </a:extLst>
        </xdr:cNvPr>
        <xdr:cNvCxnSpPr/>
      </xdr:nvCxnSpPr>
      <xdr:spPr>
        <a:xfrm flipV="1">
          <a:off x="8035356" y="3934094"/>
          <a:ext cx="107844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36</xdr:col>
      <xdr:colOff>8287</xdr:colOff>
      <xdr:row>35</xdr:row>
      <xdr:rowOff>215937</xdr:rowOff>
    </xdr:from>
    <xdr:to>
      <xdr:col>36</xdr:col>
      <xdr:colOff>116131</xdr:colOff>
      <xdr:row>36</xdr:row>
      <xdr:rowOff>414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99D0E9FF-E5B2-4C06-B52B-1E95E0C56AA4}"/>
            </a:ext>
          </a:extLst>
        </xdr:cNvPr>
        <xdr:cNvCxnSpPr/>
      </xdr:nvCxnSpPr>
      <xdr:spPr>
        <a:xfrm flipV="1">
          <a:off x="7478319" y="6919916"/>
          <a:ext cx="107844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123250</xdr:colOff>
      <xdr:row>35</xdr:row>
      <xdr:rowOff>237584</xdr:rowOff>
    </xdr:from>
    <xdr:to>
      <xdr:col>39</xdr:col>
      <xdr:colOff>12222</xdr:colOff>
      <xdr:row>36</xdr:row>
      <xdr:rowOff>22061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A7B0CF9D-DDF4-4D47-AEC9-CEB370FC9DA3}"/>
            </a:ext>
          </a:extLst>
        </xdr:cNvPr>
        <xdr:cNvCxnSpPr/>
      </xdr:nvCxnSpPr>
      <xdr:spPr>
        <a:xfrm flipV="1">
          <a:off x="8031027" y="6941563"/>
          <a:ext cx="107844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9927</xdr:colOff>
      <xdr:row>27</xdr:row>
      <xdr:rowOff>3938</xdr:rowOff>
    </xdr:from>
    <xdr:to>
      <xdr:col>47</xdr:col>
      <xdr:colOff>36746</xdr:colOff>
      <xdr:row>27</xdr:row>
      <xdr:rowOff>108173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948B16CA-73F5-4314-BDCF-C09966C33957}"/>
            </a:ext>
          </a:extLst>
        </xdr:cNvPr>
        <xdr:cNvCxnSpPr/>
      </xdr:nvCxnSpPr>
      <xdr:spPr>
        <a:xfrm>
          <a:off x="9887555" y="4960991"/>
          <a:ext cx="26819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199146</xdr:colOff>
      <xdr:row>27</xdr:row>
      <xdr:rowOff>136929</xdr:rowOff>
    </xdr:from>
    <xdr:to>
      <xdr:col>47</xdr:col>
      <xdr:colOff>9027</xdr:colOff>
      <xdr:row>28</xdr:row>
      <xdr:rowOff>3938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963C5B5-A68C-4245-AC7F-9966DD66C06F}"/>
            </a:ext>
          </a:extLst>
        </xdr:cNvPr>
        <xdr:cNvCxnSpPr/>
      </xdr:nvCxnSpPr>
      <xdr:spPr>
        <a:xfrm>
          <a:off x="9857901" y="5093982"/>
          <a:ext cx="28754" cy="106147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3101</xdr:colOff>
      <xdr:row>53</xdr:row>
      <xdr:rowOff>25435</xdr:rowOff>
    </xdr:from>
    <xdr:to>
      <xdr:col>4</xdr:col>
      <xdr:colOff>112073</xdr:colOff>
      <xdr:row>54</xdr:row>
      <xdr:rowOff>412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8A4C62B4-5F41-451D-8ACF-ADF2743BC331}"/>
            </a:ext>
          </a:extLst>
        </xdr:cNvPr>
        <xdr:cNvCxnSpPr/>
      </xdr:nvCxnSpPr>
      <xdr:spPr>
        <a:xfrm flipV="1">
          <a:off x="728622" y="10219212"/>
          <a:ext cx="108972" cy="236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112505</xdr:colOff>
      <xdr:row>54</xdr:row>
      <xdr:rowOff>827</xdr:rowOff>
    </xdr:from>
    <xdr:to>
      <xdr:col>14</xdr:col>
      <xdr:colOff>1478</xdr:colOff>
      <xdr:row>54</xdr:row>
      <xdr:rowOff>23428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4D3FE761-CD0B-430B-9D97-FA18B3C4EF9D}"/>
            </a:ext>
          </a:extLst>
        </xdr:cNvPr>
        <xdr:cNvCxnSpPr/>
      </xdr:nvCxnSpPr>
      <xdr:spPr>
        <a:xfrm flipV="1">
          <a:off x="2793112" y="10229997"/>
          <a:ext cx="106687" cy="2260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214274</xdr:colOff>
      <xdr:row>59</xdr:row>
      <xdr:rowOff>26830</xdr:rowOff>
    </xdr:from>
    <xdr:to>
      <xdr:col>4</xdr:col>
      <xdr:colOff>103596</xdr:colOff>
      <xdr:row>60</xdr:row>
      <xdr:rowOff>1000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EA5C9276-1C43-49DF-AC40-F100817E5ACE}"/>
            </a:ext>
          </a:extLst>
        </xdr:cNvPr>
        <xdr:cNvCxnSpPr/>
      </xdr:nvCxnSpPr>
      <xdr:spPr>
        <a:xfrm flipV="1">
          <a:off x="717738" y="11075830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46941</xdr:colOff>
      <xdr:row>62</xdr:row>
      <xdr:rowOff>2873</xdr:rowOff>
    </xdr:from>
    <xdr:to>
      <xdr:col>2</xdr:col>
      <xdr:colOff>28070</xdr:colOff>
      <xdr:row>62</xdr:row>
      <xdr:rowOff>106003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AE100484-E0BC-466E-86BE-3409AC160DC8}"/>
            </a:ext>
          </a:extLst>
        </xdr:cNvPr>
        <xdr:cNvCxnSpPr/>
      </xdr:nvCxnSpPr>
      <xdr:spPr>
        <a:xfrm>
          <a:off x="285066" y="11402257"/>
          <a:ext cx="28754" cy="10313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17009</xdr:colOff>
      <xdr:row>71</xdr:row>
      <xdr:rowOff>121112</xdr:rowOff>
    </xdr:from>
    <xdr:to>
      <xdr:col>2</xdr:col>
      <xdr:colOff>794</xdr:colOff>
      <xdr:row>72</xdr:row>
      <xdr:rowOff>1230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2C17CAE2-999C-4E76-962D-934DF16C140D}"/>
            </a:ext>
          </a:extLst>
        </xdr:cNvPr>
        <xdr:cNvCxnSpPr/>
      </xdr:nvCxnSpPr>
      <xdr:spPr>
        <a:xfrm>
          <a:off x="255134" y="13571773"/>
          <a:ext cx="29768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1039</xdr:colOff>
      <xdr:row>55</xdr:row>
      <xdr:rowOff>21238</xdr:rowOff>
    </xdr:from>
    <xdr:to>
      <xdr:col>4</xdr:col>
      <xdr:colOff>106486</xdr:colOff>
      <xdr:row>55</xdr:row>
      <xdr:rowOff>43840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8C3CFC8E-121D-4959-B50A-92DEBEC886B0}"/>
            </a:ext>
          </a:extLst>
        </xdr:cNvPr>
        <xdr:cNvCxnSpPr/>
      </xdr:nvCxnSpPr>
      <xdr:spPr>
        <a:xfrm flipV="1">
          <a:off x="719851" y="10488533"/>
          <a:ext cx="107814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1604</xdr:colOff>
      <xdr:row>55</xdr:row>
      <xdr:rowOff>28042</xdr:rowOff>
    </xdr:from>
    <xdr:to>
      <xdr:col>12</xdr:col>
      <xdr:colOff>107859</xdr:colOff>
      <xdr:row>56</xdr:row>
      <xdr:rowOff>3019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D383FD10-D4BF-40CE-BE48-B19A9FE856DF}"/>
            </a:ext>
          </a:extLst>
        </xdr:cNvPr>
        <xdr:cNvCxnSpPr/>
      </xdr:nvCxnSpPr>
      <xdr:spPr>
        <a:xfrm flipV="1">
          <a:off x="2462131" y="10495337"/>
          <a:ext cx="108621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113146</xdr:colOff>
      <xdr:row>56</xdr:row>
      <xdr:rowOff>3018</xdr:rowOff>
    </xdr:from>
    <xdr:to>
      <xdr:col>12</xdr:col>
      <xdr:colOff>2468</xdr:colOff>
      <xdr:row>56</xdr:row>
      <xdr:rowOff>24813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4D0B834D-3BC2-4A25-AA58-59D09F5CD8A0}"/>
            </a:ext>
          </a:extLst>
        </xdr:cNvPr>
        <xdr:cNvCxnSpPr/>
      </xdr:nvCxnSpPr>
      <xdr:spPr>
        <a:xfrm flipV="1">
          <a:off x="2358325" y="10517938"/>
          <a:ext cx="107036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2074</xdr:colOff>
      <xdr:row>57</xdr:row>
      <xdr:rowOff>24640</xdr:rowOff>
    </xdr:from>
    <xdr:to>
      <xdr:col>4</xdr:col>
      <xdr:colOff>109888</xdr:colOff>
      <xdr:row>58</xdr:row>
      <xdr:rowOff>1259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0F38C2FC-5AF2-479E-9355-25240898A4BC}"/>
            </a:ext>
          </a:extLst>
        </xdr:cNvPr>
        <xdr:cNvCxnSpPr/>
      </xdr:nvCxnSpPr>
      <xdr:spPr>
        <a:xfrm flipV="1">
          <a:off x="723253" y="10787890"/>
          <a:ext cx="107814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246</xdr:colOff>
      <xdr:row>57</xdr:row>
      <xdr:rowOff>24640</xdr:rowOff>
    </xdr:from>
    <xdr:to>
      <xdr:col>10</xdr:col>
      <xdr:colOff>106933</xdr:colOff>
      <xdr:row>58</xdr:row>
      <xdr:rowOff>1258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D3AF88C6-D7C2-41DC-8E36-6070FBDD3AEB}"/>
            </a:ext>
          </a:extLst>
        </xdr:cNvPr>
        <xdr:cNvCxnSpPr/>
      </xdr:nvCxnSpPr>
      <xdr:spPr>
        <a:xfrm flipV="1">
          <a:off x="2027710" y="10787890"/>
          <a:ext cx="106687" cy="2260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112219</xdr:colOff>
      <xdr:row>57</xdr:row>
      <xdr:rowOff>47240</xdr:rowOff>
    </xdr:from>
    <xdr:to>
      <xdr:col>10</xdr:col>
      <xdr:colOff>1542</xdr:colOff>
      <xdr:row>58</xdr:row>
      <xdr:rowOff>21410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2AFF9137-27E1-4216-A08C-51AA2631B092}"/>
            </a:ext>
          </a:extLst>
        </xdr:cNvPr>
        <xdr:cNvCxnSpPr/>
      </xdr:nvCxnSpPr>
      <xdr:spPr>
        <a:xfrm flipV="1">
          <a:off x="1921969" y="10810490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112219</xdr:colOff>
      <xdr:row>57</xdr:row>
      <xdr:rowOff>47240</xdr:rowOff>
    </xdr:from>
    <xdr:to>
      <xdr:col>12</xdr:col>
      <xdr:colOff>1542</xdr:colOff>
      <xdr:row>58</xdr:row>
      <xdr:rowOff>21410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5A9338D4-55D0-4F01-B3A8-08E0F6CF7108}"/>
            </a:ext>
          </a:extLst>
        </xdr:cNvPr>
        <xdr:cNvCxnSpPr/>
      </xdr:nvCxnSpPr>
      <xdr:spPr>
        <a:xfrm flipV="1">
          <a:off x="2357398" y="10810490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112219</xdr:colOff>
      <xdr:row>55</xdr:row>
      <xdr:rowOff>47240</xdr:rowOff>
    </xdr:from>
    <xdr:to>
      <xdr:col>14</xdr:col>
      <xdr:colOff>1542</xdr:colOff>
      <xdr:row>56</xdr:row>
      <xdr:rowOff>21410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D9B2F21B-74E1-49C3-86DE-18469FC7B2E6}"/>
            </a:ext>
          </a:extLst>
        </xdr:cNvPr>
        <xdr:cNvCxnSpPr/>
      </xdr:nvCxnSpPr>
      <xdr:spPr>
        <a:xfrm flipV="1">
          <a:off x="2792826" y="10514535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2328</xdr:colOff>
      <xdr:row>59</xdr:row>
      <xdr:rowOff>26830</xdr:rowOff>
    </xdr:from>
    <xdr:to>
      <xdr:col>8</xdr:col>
      <xdr:colOff>106998</xdr:colOff>
      <xdr:row>60</xdr:row>
      <xdr:rowOff>1000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712AF9AB-74D5-4547-A7B5-CE25FF334FFB}"/>
            </a:ext>
          </a:extLst>
        </xdr:cNvPr>
        <xdr:cNvCxnSpPr/>
      </xdr:nvCxnSpPr>
      <xdr:spPr>
        <a:xfrm flipV="1">
          <a:off x="1591997" y="11075830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115622</xdr:colOff>
      <xdr:row>60</xdr:row>
      <xdr:rowOff>3017</xdr:rowOff>
    </xdr:from>
    <xdr:to>
      <xdr:col>8</xdr:col>
      <xdr:colOff>4944</xdr:colOff>
      <xdr:row>60</xdr:row>
      <xdr:rowOff>24812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A3EFDEBA-2EB1-4219-B76A-71EA2B6482D3}"/>
            </a:ext>
          </a:extLst>
        </xdr:cNvPr>
        <xdr:cNvCxnSpPr/>
      </xdr:nvCxnSpPr>
      <xdr:spPr>
        <a:xfrm flipV="1">
          <a:off x="1489943" y="11099642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105416</xdr:colOff>
      <xdr:row>59</xdr:row>
      <xdr:rowOff>47241</xdr:rowOff>
    </xdr:from>
    <xdr:to>
      <xdr:col>9</xdr:col>
      <xdr:colOff>212453</xdr:colOff>
      <xdr:row>60</xdr:row>
      <xdr:rowOff>21411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263483FA-2C3C-4753-BA73-5CC90EA4DFED}"/>
            </a:ext>
          </a:extLst>
        </xdr:cNvPr>
        <xdr:cNvCxnSpPr/>
      </xdr:nvCxnSpPr>
      <xdr:spPr>
        <a:xfrm flipV="1">
          <a:off x="1915166" y="11096241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214274</xdr:colOff>
      <xdr:row>73</xdr:row>
      <xdr:rowOff>203722</xdr:rowOff>
    </xdr:from>
    <xdr:to>
      <xdr:col>4</xdr:col>
      <xdr:colOff>103596</xdr:colOff>
      <xdr:row>74</xdr:row>
      <xdr:rowOff>1400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B286E5C5-F81E-4C99-80A5-3520C5E5F0B3}"/>
            </a:ext>
          </a:extLst>
        </xdr:cNvPr>
        <xdr:cNvCxnSpPr/>
      </xdr:nvCxnSpPr>
      <xdr:spPr>
        <a:xfrm flipV="1">
          <a:off x="717738" y="13957142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115622</xdr:colOff>
      <xdr:row>74</xdr:row>
      <xdr:rowOff>555</xdr:rowOff>
    </xdr:from>
    <xdr:to>
      <xdr:col>8</xdr:col>
      <xdr:colOff>4944</xdr:colOff>
      <xdr:row>74</xdr:row>
      <xdr:rowOff>21410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3FB7F6CD-4819-4E4C-826E-3A39A2445E4F}"/>
            </a:ext>
          </a:extLst>
        </xdr:cNvPr>
        <xdr:cNvCxnSpPr/>
      </xdr:nvCxnSpPr>
      <xdr:spPr>
        <a:xfrm flipV="1">
          <a:off x="1489943" y="13980954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2979</xdr:colOff>
      <xdr:row>62</xdr:row>
      <xdr:rowOff>1464</xdr:rowOff>
    </xdr:from>
    <xdr:to>
      <xdr:col>17</xdr:col>
      <xdr:colOff>28640</xdr:colOff>
      <xdr:row>62</xdr:row>
      <xdr:rowOff>105699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4F5C6AD9-5A26-44DA-B3A1-05A463D8BACC}"/>
            </a:ext>
          </a:extLst>
        </xdr:cNvPr>
        <xdr:cNvCxnSpPr/>
      </xdr:nvCxnSpPr>
      <xdr:spPr>
        <a:xfrm>
          <a:off x="3554443" y="11400848"/>
          <a:ext cx="25661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2979</xdr:colOff>
      <xdr:row>63</xdr:row>
      <xdr:rowOff>11668</xdr:rowOff>
    </xdr:from>
    <xdr:to>
      <xdr:col>17</xdr:col>
      <xdr:colOff>28640</xdr:colOff>
      <xdr:row>63</xdr:row>
      <xdr:rowOff>115903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1DA42845-38AE-4851-8BFC-387449A01037}"/>
            </a:ext>
          </a:extLst>
        </xdr:cNvPr>
        <xdr:cNvCxnSpPr/>
      </xdr:nvCxnSpPr>
      <xdr:spPr>
        <a:xfrm>
          <a:off x="3554443" y="11638972"/>
          <a:ext cx="25661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1943</xdr:colOff>
      <xdr:row>64</xdr:row>
      <xdr:rowOff>8267</xdr:rowOff>
    </xdr:from>
    <xdr:to>
      <xdr:col>17</xdr:col>
      <xdr:colOff>25238</xdr:colOff>
      <xdr:row>64</xdr:row>
      <xdr:rowOff>112502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19A640C0-79E3-4503-8EAD-21C8D800A656}"/>
            </a:ext>
          </a:extLst>
        </xdr:cNvPr>
        <xdr:cNvCxnSpPr/>
      </xdr:nvCxnSpPr>
      <xdr:spPr>
        <a:xfrm>
          <a:off x="3551041" y="11863490"/>
          <a:ext cx="25661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191039</xdr:colOff>
      <xdr:row>62</xdr:row>
      <xdr:rowOff>130860</xdr:rowOff>
    </xdr:from>
    <xdr:to>
      <xdr:col>17</xdr:col>
      <xdr:colOff>2079</xdr:colOff>
      <xdr:row>63</xdr:row>
      <xdr:rowOff>7175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CA059272-F63E-4FB8-9784-D939AE9E8E76}"/>
            </a:ext>
          </a:extLst>
        </xdr:cNvPr>
        <xdr:cNvCxnSpPr/>
      </xdr:nvCxnSpPr>
      <xdr:spPr>
        <a:xfrm>
          <a:off x="3524789" y="11530244"/>
          <a:ext cx="28754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187638</xdr:colOff>
      <xdr:row>63</xdr:row>
      <xdr:rowOff>127649</xdr:rowOff>
    </xdr:from>
    <xdr:to>
      <xdr:col>17</xdr:col>
      <xdr:colOff>1044</xdr:colOff>
      <xdr:row>64</xdr:row>
      <xdr:rowOff>4864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4A8EA673-6948-49EB-B293-8AFFEEC6A7D5}"/>
            </a:ext>
          </a:extLst>
        </xdr:cNvPr>
        <xdr:cNvCxnSpPr/>
      </xdr:nvCxnSpPr>
      <xdr:spPr>
        <a:xfrm>
          <a:off x="3521388" y="11754953"/>
          <a:ext cx="28754" cy="10513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191039</xdr:colOff>
      <xdr:row>64</xdr:row>
      <xdr:rowOff>124249</xdr:rowOff>
    </xdr:from>
    <xdr:to>
      <xdr:col>17</xdr:col>
      <xdr:colOff>2079</xdr:colOff>
      <xdr:row>65</xdr:row>
      <xdr:rowOff>1463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6084F549-61CD-4C20-8A6E-04895460C64E}"/>
            </a:ext>
          </a:extLst>
        </xdr:cNvPr>
        <xdr:cNvCxnSpPr/>
      </xdr:nvCxnSpPr>
      <xdr:spPr>
        <a:xfrm>
          <a:off x="3524789" y="11979472"/>
          <a:ext cx="28754" cy="10513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2979</xdr:colOff>
      <xdr:row>65</xdr:row>
      <xdr:rowOff>3938</xdr:rowOff>
    </xdr:from>
    <xdr:to>
      <xdr:col>17</xdr:col>
      <xdr:colOff>28640</xdr:colOff>
      <xdr:row>65</xdr:row>
      <xdr:rowOff>108173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8FA64CE8-C21A-45BC-9491-ED3AD5DC3327}"/>
            </a:ext>
          </a:extLst>
        </xdr:cNvPr>
        <xdr:cNvCxnSpPr/>
      </xdr:nvCxnSpPr>
      <xdr:spPr>
        <a:xfrm>
          <a:off x="3554443" y="12087081"/>
          <a:ext cx="25661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191039</xdr:colOff>
      <xdr:row>65</xdr:row>
      <xdr:rowOff>126723</xdr:rowOff>
    </xdr:from>
    <xdr:to>
      <xdr:col>17</xdr:col>
      <xdr:colOff>2079</xdr:colOff>
      <xdr:row>66</xdr:row>
      <xdr:rowOff>3937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55D11EDA-FDB1-4DB2-A9E2-638CDC37B09D}"/>
            </a:ext>
          </a:extLst>
        </xdr:cNvPr>
        <xdr:cNvCxnSpPr/>
      </xdr:nvCxnSpPr>
      <xdr:spPr>
        <a:xfrm>
          <a:off x="3524789" y="12209866"/>
          <a:ext cx="28754" cy="10513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3101</xdr:colOff>
      <xdr:row>53</xdr:row>
      <xdr:rowOff>20962</xdr:rowOff>
    </xdr:from>
    <xdr:to>
      <xdr:col>32</xdr:col>
      <xdr:colOff>112073</xdr:colOff>
      <xdr:row>54</xdr:row>
      <xdr:rowOff>811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5CB6CF79-03C9-444F-AD3E-BFF54BECA590}"/>
            </a:ext>
          </a:extLst>
        </xdr:cNvPr>
        <xdr:cNvCxnSpPr/>
      </xdr:nvCxnSpPr>
      <xdr:spPr>
        <a:xfrm flipV="1">
          <a:off x="6538079" y="10274832"/>
          <a:ext cx="108972" cy="2467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112505</xdr:colOff>
      <xdr:row>54</xdr:row>
      <xdr:rowOff>4637</xdr:rowOff>
    </xdr:from>
    <xdr:to>
      <xdr:col>42</xdr:col>
      <xdr:colOff>1478</xdr:colOff>
      <xdr:row>54</xdr:row>
      <xdr:rowOff>27238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27182793-B4B7-4289-807E-1F3EF3724F42}"/>
            </a:ext>
          </a:extLst>
        </xdr:cNvPr>
        <xdr:cNvCxnSpPr/>
      </xdr:nvCxnSpPr>
      <xdr:spPr>
        <a:xfrm flipV="1">
          <a:off x="8753585" y="10295447"/>
          <a:ext cx="109953" cy="2260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31</xdr:col>
      <xdr:colOff>214274</xdr:colOff>
      <xdr:row>59</xdr:row>
      <xdr:rowOff>22357</xdr:rowOff>
    </xdr:from>
    <xdr:to>
      <xdr:col>32</xdr:col>
      <xdr:colOff>103596</xdr:colOff>
      <xdr:row>60</xdr:row>
      <xdr:rowOff>240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26D9A149-C4E4-447B-8F87-B26B2A9A1CA5}"/>
            </a:ext>
          </a:extLst>
        </xdr:cNvPr>
        <xdr:cNvCxnSpPr/>
      </xdr:nvCxnSpPr>
      <xdr:spPr>
        <a:xfrm flipV="1">
          <a:off x="6533904" y="11154183"/>
          <a:ext cx="104670" cy="238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5031</xdr:colOff>
      <xdr:row>62</xdr:row>
      <xdr:rowOff>720</xdr:rowOff>
    </xdr:from>
    <xdr:to>
      <xdr:col>30</xdr:col>
      <xdr:colOff>35690</xdr:colOff>
      <xdr:row>62</xdr:row>
      <xdr:rowOff>102193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98E835C0-AEB1-44CE-84AA-027AED38C947}"/>
            </a:ext>
          </a:extLst>
        </xdr:cNvPr>
        <xdr:cNvCxnSpPr/>
      </xdr:nvCxnSpPr>
      <xdr:spPr>
        <a:xfrm>
          <a:off x="6215331" y="11470973"/>
          <a:ext cx="30659" cy="10313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29</xdr:col>
      <xdr:colOff>36059</xdr:colOff>
      <xdr:row>71</xdr:row>
      <xdr:rowOff>124922</xdr:rowOff>
    </xdr:from>
    <xdr:to>
      <xdr:col>30</xdr:col>
      <xdr:colOff>976</xdr:colOff>
      <xdr:row>72</xdr:row>
      <xdr:rowOff>557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98FFC21B-F987-44FE-82D3-A5399F588795}"/>
            </a:ext>
          </a:extLst>
        </xdr:cNvPr>
        <xdr:cNvCxnSpPr/>
      </xdr:nvCxnSpPr>
      <xdr:spPr>
        <a:xfrm>
          <a:off x="6177779" y="13654232"/>
          <a:ext cx="29768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1039</xdr:colOff>
      <xdr:row>55</xdr:row>
      <xdr:rowOff>25048</xdr:rowOff>
    </xdr:from>
    <xdr:to>
      <xdr:col>32</xdr:col>
      <xdr:colOff>106486</xdr:colOff>
      <xdr:row>56</xdr:row>
      <xdr:rowOff>25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11254863-8C89-4847-ABBF-1FD48F1918D7}"/>
            </a:ext>
          </a:extLst>
        </xdr:cNvPr>
        <xdr:cNvCxnSpPr/>
      </xdr:nvCxnSpPr>
      <xdr:spPr>
        <a:xfrm flipV="1">
          <a:off x="6647667" y="10555888"/>
          <a:ext cx="111079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40</xdr:col>
      <xdr:colOff>1604</xdr:colOff>
      <xdr:row>55</xdr:row>
      <xdr:rowOff>23569</xdr:rowOff>
    </xdr:from>
    <xdr:to>
      <xdr:col>40</xdr:col>
      <xdr:colOff>107859</xdr:colOff>
      <xdr:row>56</xdr:row>
      <xdr:rowOff>617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C2C80BFB-EE00-401D-B906-789C552EE538}"/>
            </a:ext>
          </a:extLst>
        </xdr:cNvPr>
        <xdr:cNvCxnSpPr/>
      </xdr:nvCxnSpPr>
      <xdr:spPr>
        <a:xfrm flipV="1">
          <a:off x="8259365" y="10567330"/>
          <a:ext cx="106255" cy="2467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113146</xdr:colOff>
      <xdr:row>56</xdr:row>
      <xdr:rowOff>6828</xdr:rowOff>
    </xdr:from>
    <xdr:to>
      <xdr:col>40</xdr:col>
      <xdr:colOff>2468</xdr:colOff>
      <xdr:row>56</xdr:row>
      <xdr:rowOff>28623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A43A3FC3-97D4-413F-A565-60273E5BC44A}"/>
            </a:ext>
          </a:extLst>
        </xdr:cNvPr>
        <xdr:cNvCxnSpPr/>
      </xdr:nvCxnSpPr>
      <xdr:spPr>
        <a:xfrm flipV="1">
          <a:off x="8312266" y="10587198"/>
          <a:ext cx="11030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2074</xdr:colOff>
      <xdr:row>57</xdr:row>
      <xdr:rowOff>28450</xdr:rowOff>
    </xdr:from>
    <xdr:to>
      <xdr:col>32</xdr:col>
      <xdr:colOff>109888</xdr:colOff>
      <xdr:row>58</xdr:row>
      <xdr:rowOff>1522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59E51CF9-7E01-4467-9EAF-43819C05EFF8}"/>
            </a:ext>
          </a:extLst>
        </xdr:cNvPr>
        <xdr:cNvCxnSpPr/>
      </xdr:nvCxnSpPr>
      <xdr:spPr>
        <a:xfrm flipV="1">
          <a:off x="6654334" y="10856470"/>
          <a:ext cx="107814" cy="2260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246</xdr:colOff>
      <xdr:row>57</xdr:row>
      <xdr:rowOff>28450</xdr:rowOff>
    </xdr:from>
    <xdr:to>
      <xdr:col>38</xdr:col>
      <xdr:colOff>106933</xdr:colOff>
      <xdr:row>58</xdr:row>
      <xdr:rowOff>1521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501EE675-8679-4BA9-975B-21C8E6D6C3F0}"/>
            </a:ext>
          </a:extLst>
        </xdr:cNvPr>
        <xdr:cNvCxnSpPr/>
      </xdr:nvCxnSpPr>
      <xdr:spPr>
        <a:xfrm flipV="1">
          <a:off x="7978386" y="10856470"/>
          <a:ext cx="106687" cy="2260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112219</xdr:colOff>
      <xdr:row>58</xdr:row>
      <xdr:rowOff>1520</xdr:rowOff>
    </xdr:from>
    <xdr:to>
      <xdr:col>38</xdr:col>
      <xdr:colOff>1542</xdr:colOff>
      <xdr:row>58</xdr:row>
      <xdr:rowOff>25220</xdr:rowOff>
    </xdr:to>
    <xdr:cxnSp macro="">
      <xdr:nvCxnSpPr>
        <xdr:cNvPr id="176" name="直線コネクタ 175">
          <a:extLst>
            <a:ext uri="{FF2B5EF4-FFF2-40B4-BE49-F238E27FC236}">
              <a16:creationId xmlns:a16="http://schemas.microsoft.com/office/drawing/2014/main" id="{1D32A206-7CC3-4FE9-AB31-EA7BAD37B532}"/>
            </a:ext>
          </a:extLst>
        </xdr:cNvPr>
        <xdr:cNvCxnSpPr/>
      </xdr:nvCxnSpPr>
      <xdr:spPr>
        <a:xfrm flipV="1">
          <a:off x="7869379" y="10879070"/>
          <a:ext cx="110303" cy="237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112219</xdr:colOff>
      <xdr:row>58</xdr:row>
      <xdr:rowOff>1520</xdr:rowOff>
    </xdr:from>
    <xdr:to>
      <xdr:col>40</xdr:col>
      <xdr:colOff>1542</xdr:colOff>
      <xdr:row>58</xdr:row>
      <xdr:rowOff>25220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95228CF3-9D2F-41A5-BAC2-7B285EB0B344}"/>
            </a:ext>
          </a:extLst>
        </xdr:cNvPr>
        <xdr:cNvCxnSpPr/>
      </xdr:nvCxnSpPr>
      <xdr:spPr>
        <a:xfrm flipV="1">
          <a:off x="8311339" y="10879070"/>
          <a:ext cx="110303" cy="237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112219</xdr:colOff>
      <xdr:row>56</xdr:row>
      <xdr:rowOff>1520</xdr:rowOff>
    </xdr:from>
    <xdr:to>
      <xdr:col>42</xdr:col>
      <xdr:colOff>1542</xdr:colOff>
      <xdr:row>56</xdr:row>
      <xdr:rowOff>25220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CF9BCFE5-66D4-405B-9328-E755DE431EB5}"/>
            </a:ext>
          </a:extLst>
        </xdr:cNvPr>
        <xdr:cNvCxnSpPr/>
      </xdr:nvCxnSpPr>
      <xdr:spPr>
        <a:xfrm flipV="1">
          <a:off x="8753299" y="10581890"/>
          <a:ext cx="110303" cy="237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36</xdr:col>
      <xdr:colOff>2328</xdr:colOff>
      <xdr:row>59</xdr:row>
      <xdr:rowOff>30640</xdr:rowOff>
    </xdr:from>
    <xdr:to>
      <xdr:col>36</xdr:col>
      <xdr:colOff>106998</xdr:colOff>
      <xdr:row>60</xdr:row>
      <xdr:rowOff>4810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5E371959-175A-494D-BB72-3B01FCDA1796}"/>
            </a:ext>
          </a:extLst>
        </xdr:cNvPr>
        <xdr:cNvCxnSpPr/>
      </xdr:nvCxnSpPr>
      <xdr:spPr>
        <a:xfrm flipV="1">
          <a:off x="7532876" y="11148220"/>
          <a:ext cx="110302" cy="237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35</xdr:col>
      <xdr:colOff>115622</xdr:colOff>
      <xdr:row>60</xdr:row>
      <xdr:rowOff>6827</xdr:rowOff>
    </xdr:from>
    <xdr:to>
      <xdr:col>36</xdr:col>
      <xdr:colOff>4944</xdr:colOff>
      <xdr:row>60</xdr:row>
      <xdr:rowOff>28622</xdr:rowOff>
    </xdr:to>
    <xdr:cxnSp macro="">
      <xdr:nvCxnSpPr>
        <xdr:cNvPr id="180" name="直線コネクタ 179">
          <a:extLst>
            <a:ext uri="{FF2B5EF4-FFF2-40B4-BE49-F238E27FC236}">
              <a16:creationId xmlns:a16="http://schemas.microsoft.com/office/drawing/2014/main" id="{461DB3B6-6BB6-440E-842B-2B923035EFE8}"/>
            </a:ext>
          </a:extLst>
        </xdr:cNvPr>
        <xdr:cNvCxnSpPr/>
      </xdr:nvCxnSpPr>
      <xdr:spPr>
        <a:xfrm flipV="1">
          <a:off x="7430822" y="11173937"/>
          <a:ext cx="11030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105416</xdr:colOff>
      <xdr:row>60</xdr:row>
      <xdr:rowOff>1521</xdr:rowOff>
    </xdr:from>
    <xdr:to>
      <xdr:col>37</xdr:col>
      <xdr:colOff>212453</xdr:colOff>
      <xdr:row>60</xdr:row>
      <xdr:rowOff>25221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34866FAE-0CEB-4DA7-9227-E43BCF470B2D}"/>
            </a:ext>
          </a:extLst>
        </xdr:cNvPr>
        <xdr:cNvCxnSpPr/>
      </xdr:nvCxnSpPr>
      <xdr:spPr>
        <a:xfrm flipV="1">
          <a:off x="7862576" y="11168631"/>
          <a:ext cx="107037" cy="237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31</xdr:col>
      <xdr:colOff>214274</xdr:colOff>
      <xdr:row>73</xdr:row>
      <xdr:rowOff>207532</xdr:rowOff>
    </xdr:from>
    <xdr:to>
      <xdr:col>32</xdr:col>
      <xdr:colOff>103596</xdr:colOff>
      <xdr:row>74</xdr:row>
      <xdr:rowOff>727</xdr:rowOff>
    </xdr:to>
    <xdr:cxnSp macro="">
      <xdr:nvCxnSpPr>
        <xdr:cNvPr id="182" name="直線コネクタ 181">
          <a:extLst>
            <a:ext uri="{FF2B5EF4-FFF2-40B4-BE49-F238E27FC236}">
              <a16:creationId xmlns:a16="http://schemas.microsoft.com/office/drawing/2014/main" id="{C80D5100-F8ED-44E2-9594-35FF9586F482}"/>
            </a:ext>
          </a:extLst>
        </xdr:cNvPr>
        <xdr:cNvCxnSpPr/>
      </xdr:nvCxnSpPr>
      <xdr:spPr>
        <a:xfrm flipV="1">
          <a:off x="6645554" y="14041642"/>
          <a:ext cx="110302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35</xdr:col>
      <xdr:colOff>115622</xdr:colOff>
      <xdr:row>74</xdr:row>
      <xdr:rowOff>2744</xdr:rowOff>
    </xdr:from>
    <xdr:to>
      <xdr:col>36</xdr:col>
      <xdr:colOff>4944</xdr:colOff>
      <xdr:row>74</xdr:row>
      <xdr:rowOff>25220</xdr:rowOff>
    </xdr:to>
    <xdr:cxnSp macro="">
      <xdr:nvCxnSpPr>
        <xdr:cNvPr id="183" name="直線コネクタ 182">
          <a:extLst>
            <a:ext uri="{FF2B5EF4-FFF2-40B4-BE49-F238E27FC236}">
              <a16:creationId xmlns:a16="http://schemas.microsoft.com/office/drawing/2014/main" id="{37E8DF2B-51A2-4C2B-B70E-BE8C3EA5F2AA}"/>
            </a:ext>
          </a:extLst>
        </xdr:cNvPr>
        <xdr:cNvCxnSpPr/>
      </xdr:nvCxnSpPr>
      <xdr:spPr>
        <a:xfrm flipV="1">
          <a:off x="7430822" y="14065454"/>
          <a:ext cx="110302" cy="2247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45</xdr:col>
      <xdr:colOff>2979</xdr:colOff>
      <xdr:row>62</xdr:row>
      <xdr:rowOff>5274</xdr:rowOff>
    </xdr:from>
    <xdr:to>
      <xdr:col>45</xdr:col>
      <xdr:colOff>28640</xdr:colOff>
      <xdr:row>62</xdr:row>
      <xdr:rowOff>109509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5C76C934-CFBE-4775-9447-6E1153A9827A}"/>
            </a:ext>
          </a:extLst>
        </xdr:cNvPr>
        <xdr:cNvCxnSpPr/>
      </xdr:nvCxnSpPr>
      <xdr:spPr>
        <a:xfrm>
          <a:off x="9527979" y="11477184"/>
          <a:ext cx="25661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45</xdr:col>
      <xdr:colOff>2979</xdr:colOff>
      <xdr:row>63</xdr:row>
      <xdr:rowOff>15478</xdr:rowOff>
    </xdr:from>
    <xdr:to>
      <xdr:col>45</xdr:col>
      <xdr:colOff>28640</xdr:colOff>
      <xdr:row>63</xdr:row>
      <xdr:rowOff>119713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5AF3F236-6FA1-46DF-8687-A89695DFD045}"/>
            </a:ext>
          </a:extLst>
        </xdr:cNvPr>
        <xdr:cNvCxnSpPr/>
      </xdr:nvCxnSpPr>
      <xdr:spPr>
        <a:xfrm>
          <a:off x="9527979" y="11715988"/>
          <a:ext cx="25661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45</xdr:col>
      <xdr:colOff>121</xdr:colOff>
      <xdr:row>63</xdr:row>
      <xdr:rowOff>221627</xdr:rowOff>
    </xdr:from>
    <xdr:to>
      <xdr:col>45</xdr:col>
      <xdr:colOff>29048</xdr:colOff>
      <xdr:row>64</xdr:row>
      <xdr:rowOff>97262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AAFF1E58-6655-43F2-8E8B-EE18F2107FFD}"/>
            </a:ext>
          </a:extLst>
        </xdr:cNvPr>
        <xdr:cNvCxnSpPr/>
      </xdr:nvCxnSpPr>
      <xdr:spPr>
        <a:xfrm>
          <a:off x="9525121" y="11922137"/>
          <a:ext cx="28927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44</xdr:col>
      <xdr:colOff>191039</xdr:colOff>
      <xdr:row>62</xdr:row>
      <xdr:rowOff>134670</xdr:rowOff>
    </xdr:from>
    <xdr:to>
      <xdr:col>45</xdr:col>
      <xdr:colOff>2079</xdr:colOff>
      <xdr:row>63</xdr:row>
      <xdr:rowOff>10985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142CDA9E-A6D0-4854-AE5F-2E47F6CAC4AA}"/>
            </a:ext>
          </a:extLst>
        </xdr:cNvPr>
        <xdr:cNvCxnSpPr/>
      </xdr:nvCxnSpPr>
      <xdr:spPr>
        <a:xfrm>
          <a:off x="9495059" y="11606580"/>
          <a:ext cx="32020" cy="1049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44</xdr:col>
      <xdr:colOff>191448</xdr:colOff>
      <xdr:row>63</xdr:row>
      <xdr:rowOff>112409</xdr:rowOff>
    </xdr:from>
    <xdr:to>
      <xdr:col>45</xdr:col>
      <xdr:colOff>1330</xdr:colOff>
      <xdr:row>63</xdr:row>
      <xdr:rowOff>218224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A841FC7C-7128-4125-8CA1-7C1F83478C78}"/>
            </a:ext>
          </a:extLst>
        </xdr:cNvPr>
        <xdr:cNvCxnSpPr/>
      </xdr:nvCxnSpPr>
      <xdr:spPr>
        <a:xfrm>
          <a:off x="9495468" y="11812919"/>
          <a:ext cx="28754" cy="10581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44</xdr:col>
      <xdr:colOff>191039</xdr:colOff>
      <xdr:row>64</xdr:row>
      <xdr:rowOff>128059</xdr:rowOff>
    </xdr:from>
    <xdr:to>
      <xdr:col>45</xdr:col>
      <xdr:colOff>2079</xdr:colOff>
      <xdr:row>65</xdr:row>
      <xdr:rowOff>5273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C1FD48D4-0C26-4B7E-B403-E833DBFF2F2A}"/>
            </a:ext>
          </a:extLst>
        </xdr:cNvPr>
        <xdr:cNvCxnSpPr/>
      </xdr:nvCxnSpPr>
      <xdr:spPr>
        <a:xfrm>
          <a:off x="9495059" y="12057169"/>
          <a:ext cx="32020" cy="10581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45</xdr:col>
      <xdr:colOff>2979</xdr:colOff>
      <xdr:row>65</xdr:row>
      <xdr:rowOff>7748</xdr:rowOff>
    </xdr:from>
    <xdr:to>
      <xdr:col>45</xdr:col>
      <xdr:colOff>28640</xdr:colOff>
      <xdr:row>65</xdr:row>
      <xdr:rowOff>111983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3110882-B7F1-426C-A1FB-D5AE503A3281}"/>
            </a:ext>
          </a:extLst>
        </xdr:cNvPr>
        <xdr:cNvCxnSpPr/>
      </xdr:nvCxnSpPr>
      <xdr:spPr>
        <a:xfrm>
          <a:off x="9527979" y="12165458"/>
          <a:ext cx="25661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44</xdr:col>
      <xdr:colOff>191039</xdr:colOff>
      <xdr:row>65</xdr:row>
      <xdr:rowOff>130533</xdr:rowOff>
    </xdr:from>
    <xdr:to>
      <xdr:col>45</xdr:col>
      <xdr:colOff>2079</xdr:colOff>
      <xdr:row>66</xdr:row>
      <xdr:rowOff>7747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9258681A-322D-4405-AE67-F064A5130AB8}"/>
            </a:ext>
          </a:extLst>
        </xdr:cNvPr>
        <xdr:cNvCxnSpPr/>
      </xdr:nvCxnSpPr>
      <xdr:spPr>
        <a:xfrm>
          <a:off x="9495059" y="12288243"/>
          <a:ext cx="32020" cy="10581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2980</xdr:colOff>
      <xdr:row>92</xdr:row>
      <xdr:rowOff>26831</xdr:rowOff>
    </xdr:from>
    <xdr:to>
      <xdr:col>4</xdr:col>
      <xdr:colOff>107650</xdr:colOff>
      <xdr:row>93</xdr:row>
      <xdr:rowOff>1001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C57C0D9C-68FD-41F9-B14A-1EFE2A600705}"/>
            </a:ext>
          </a:extLst>
        </xdr:cNvPr>
        <xdr:cNvCxnSpPr/>
      </xdr:nvCxnSpPr>
      <xdr:spPr>
        <a:xfrm flipV="1">
          <a:off x="724977" y="16434150"/>
          <a:ext cx="108194" cy="22808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2356</xdr:colOff>
      <xdr:row>100</xdr:row>
      <xdr:rowOff>225799</xdr:rowOff>
    </xdr:from>
    <xdr:to>
      <xdr:col>2</xdr:col>
      <xdr:colOff>32124</xdr:colOff>
      <xdr:row>101</xdr:row>
      <xdr:rowOff>101950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AD3DAC79-C5D3-4352-B0C2-E350D28ECB71}"/>
            </a:ext>
          </a:extLst>
        </xdr:cNvPr>
        <xdr:cNvCxnSpPr/>
      </xdr:nvCxnSpPr>
      <xdr:spPr>
        <a:xfrm>
          <a:off x="290133" y="18092267"/>
          <a:ext cx="29768" cy="10313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21063</xdr:colOff>
      <xdr:row>105</xdr:row>
      <xdr:rowOff>117059</xdr:rowOff>
    </xdr:from>
    <xdr:to>
      <xdr:col>2</xdr:col>
      <xdr:colOff>2192</xdr:colOff>
      <xdr:row>105</xdr:row>
      <xdr:rowOff>221294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id="{C165A9FE-ACAF-426C-87F7-B7FBB540F014}"/>
            </a:ext>
          </a:extLst>
        </xdr:cNvPr>
        <xdr:cNvCxnSpPr/>
      </xdr:nvCxnSpPr>
      <xdr:spPr>
        <a:xfrm>
          <a:off x="260201" y="19118421"/>
          <a:ext cx="29768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2133</xdr:colOff>
      <xdr:row>90</xdr:row>
      <xdr:rowOff>27337</xdr:rowOff>
    </xdr:from>
    <xdr:to>
      <xdr:col>4</xdr:col>
      <xdr:colOff>110328</xdr:colOff>
      <xdr:row>91</xdr:row>
      <xdr:rowOff>494</xdr:rowOff>
    </xdr:to>
    <xdr:cxnSp macro="">
      <xdr:nvCxnSpPr>
        <xdr:cNvPr id="195" name="直線コネクタ 194">
          <a:extLst>
            <a:ext uri="{FF2B5EF4-FFF2-40B4-BE49-F238E27FC236}">
              <a16:creationId xmlns:a16="http://schemas.microsoft.com/office/drawing/2014/main" id="{934E109B-9A5D-43BB-A4E8-3C450A9F0D4C}"/>
            </a:ext>
          </a:extLst>
        </xdr:cNvPr>
        <xdr:cNvCxnSpPr/>
      </xdr:nvCxnSpPr>
      <xdr:spPr>
        <a:xfrm flipV="1">
          <a:off x="727654" y="16159039"/>
          <a:ext cx="108195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109470</xdr:colOff>
      <xdr:row>92</xdr:row>
      <xdr:rowOff>47242</xdr:rowOff>
    </xdr:from>
    <xdr:to>
      <xdr:col>10</xdr:col>
      <xdr:colOff>1159</xdr:colOff>
      <xdr:row>93</xdr:row>
      <xdr:rowOff>21412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18CA66C0-942D-412A-A842-F70292848EB5}"/>
            </a:ext>
          </a:extLst>
        </xdr:cNvPr>
        <xdr:cNvCxnSpPr/>
      </xdr:nvCxnSpPr>
      <xdr:spPr>
        <a:xfrm flipV="1">
          <a:off x="1929353" y="16454561"/>
          <a:ext cx="107037" cy="22808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3509</xdr:colOff>
      <xdr:row>113</xdr:row>
      <xdr:rowOff>203723</xdr:rowOff>
    </xdr:from>
    <xdr:to>
      <xdr:col>4</xdr:col>
      <xdr:colOff>111703</xdr:colOff>
      <xdr:row>114</xdr:row>
      <xdr:rowOff>1400</xdr:rowOff>
    </xdr:to>
    <xdr:cxnSp macro="">
      <xdr:nvCxnSpPr>
        <xdr:cNvPr id="197" name="直線コネクタ 196">
          <a:extLst>
            <a:ext uri="{FF2B5EF4-FFF2-40B4-BE49-F238E27FC236}">
              <a16:creationId xmlns:a16="http://schemas.microsoft.com/office/drawing/2014/main" id="{FC2AA4EF-1099-4FDD-9074-ABB6A89EDFAC}"/>
            </a:ext>
          </a:extLst>
        </xdr:cNvPr>
        <xdr:cNvCxnSpPr/>
      </xdr:nvCxnSpPr>
      <xdr:spPr>
        <a:xfrm flipV="1">
          <a:off x="729030" y="20870946"/>
          <a:ext cx="108194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115623</xdr:colOff>
      <xdr:row>114</xdr:row>
      <xdr:rowOff>556</xdr:rowOff>
    </xdr:from>
    <xdr:to>
      <xdr:col>8</xdr:col>
      <xdr:colOff>4945</xdr:colOff>
      <xdr:row>114</xdr:row>
      <xdr:rowOff>21411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id="{B35DE278-8226-429F-A74F-7F8825EF7C87}"/>
            </a:ext>
          </a:extLst>
        </xdr:cNvPr>
        <xdr:cNvCxnSpPr/>
      </xdr:nvCxnSpPr>
      <xdr:spPr>
        <a:xfrm flipV="1">
          <a:off x="1497761" y="20894758"/>
          <a:ext cx="108195" cy="2085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2133</xdr:colOff>
      <xdr:row>88</xdr:row>
      <xdr:rowOff>27337</xdr:rowOff>
    </xdr:from>
    <xdr:to>
      <xdr:col>4</xdr:col>
      <xdr:colOff>110328</xdr:colOff>
      <xdr:row>89</xdr:row>
      <xdr:rowOff>494</xdr:rowOff>
    </xdr:to>
    <xdr:cxnSp macro="">
      <xdr:nvCxnSpPr>
        <xdr:cNvPr id="199" name="直線コネクタ 198">
          <a:extLst>
            <a:ext uri="{FF2B5EF4-FFF2-40B4-BE49-F238E27FC236}">
              <a16:creationId xmlns:a16="http://schemas.microsoft.com/office/drawing/2014/main" id="{1518A0DB-EAFC-4CE2-B351-EFE431E03A81}"/>
            </a:ext>
          </a:extLst>
        </xdr:cNvPr>
        <xdr:cNvCxnSpPr/>
      </xdr:nvCxnSpPr>
      <xdr:spPr>
        <a:xfrm flipV="1">
          <a:off x="727654" y="15883422"/>
          <a:ext cx="108195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111569</xdr:colOff>
      <xdr:row>89</xdr:row>
      <xdr:rowOff>3018</xdr:rowOff>
    </xdr:from>
    <xdr:to>
      <xdr:col>14</xdr:col>
      <xdr:colOff>891</xdr:colOff>
      <xdr:row>89</xdr:row>
      <xdr:rowOff>24813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F6B4D4C8-DCFA-49F6-9A9A-95998F48B40D}"/>
            </a:ext>
          </a:extLst>
        </xdr:cNvPr>
        <xdr:cNvCxnSpPr/>
      </xdr:nvCxnSpPr>
      <xdr:spPr>
        <a:xfrm flipV="1">
          <a:off x="2806941" y="15907741"/>
          <a:ext cx="108195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111568</xdr:colOff>
      <xdr:row>90</xdr:row>
      <xdr:rowOff>47603</xdr:rowOff>
    </xdr:from>
    <xdr:to>
      <xdr:col>12</xdr:col>
      <xdr:colOff>891</xdr:colOff>
      <xdr:row>91</xdr:row>
      <xdr:rowOff>20760</xdr:rowOff>
    </xdr:to>
    <xdr:cxnSp macro="">
      <xdr:nvCxnSpPr>
        <xdr:cNvPr id="201" name="直線コネクタ 200">
          <a:extLst>
            <a:ext uri="{FF2B5EF4-FFF2-40B4-BE49-F238E27FC236}">
              <a16:creationId xmlns:a16="http://schemas.microsoft.com/office/drawing/2014/main" id="{A8556F89-36C1-41C8-B579-75AEDB3B4758}"/>
            </a:ext>
          </a:extLst>
        </xdr:cNvPr>
        <xdr:cNvCxnSpPr/>
      </xdr:nvCxnSpPr>
      <xdr:spPr>
        <a:xfrm flipV="1">
          <a:off x="2369196" y="16179305"/>
          <a:ext cx="108195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2979</xdr:colOff>
      <xdr:row>95</xdr:row>
      <xdr:rowOff>5517</xdr:rowOff>
    </xdr:from>
    <xdr:to>
      <xdr:col>20</xdr:col>
      <xdr:colOff>28640</xdr:colOff>
      <xdr:row>95</xdr:row>
      <xdr:rowOff>109752</xdr:rowOff>
    </xdr:to>
    <xdr:cxnSp macro="">
      <xdr:nvCxnSpPr>
        <xdr:cNvPr id="202" name="直線コネクタ 201">
          <a:extLst>
            <a:ext uri="{FF2B5EF4-FFF2-40B4-BE49-F238E27FC236}">
              <a16:creationId xmlns:a16="http://schemas.microsoft.com/office/drawing/2014/main" id="{9BD32028-901D-4D1A-90B2-A6FAA91C7477}"/>
            </a:ext>
          </a:extLst>
        </xdr:cNvPr>
        <xdr:cNvCxnSpPr/>
      </xdr:nvCxnSpPr>
      <xdr:spPr>
        <a:xfrm>
          <a:off x="4230458" y="16737091"/>
          <a:ext cx="25661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539</xdr:colOff>
      <xdr:row>99</xdr:row>
      <xdr:rowOff>5127</xdr:rowOff>
    </xdr:from>
    <xdr:to>
      <xdr:col>16</xdr:col>
      <xdr:colOff>30452</xdr:colOff>
      <xdr:row>99</xdr:row>
      <xdr:rowOff>109319</xdr:rowOff>
    </xdr:to>
    <xdr:cxnSp macro="">
      <xdr:nvCxnSpPr>
        <xdr:cNvPr id="203" name="直線コネクタ 202">
          <a:extLst>
            <a:ext uri="{FF2B5EF4-FFF2-40B4-BE49-F238E27FC236}">
              <a16:creationId xmlns:a16="http://schemas.microsoft.com/office/drawing/2014/main" id="{136E65B2-86EA-4C82-B607-D44DF8FAA4DC}"/>
            </a:ext>
          </a:extLst>
        </xdr:cNvPr>
        <xdr:cNvCxnSpPr/>
      </xdr:nvCxnSpPr>
      <xdr:spPr>
        <a:xfrm>
          <a:off x="3352528" y="17644616"/>
          <a:ext cx="29913" cy="10419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4591</xdr:colOff>
      <xdr:row>97</xdr:row>
      <xdr:rowOff>5128</xdr:rowOff>
    </xdr:from>
    <xdr:to>
      <xdr:col>18</xdr:col>
      <xdr:colOff>34504</xdr:colOff>
      <xdr:row>97</xdr:row>
      <xdr:rowOff>109320</xdr:rowOff>
    </xdr:to>
    <xdr:cxnSp macro="">
      <xdr:nvCxnSpPr>
        <xdr:cNvPr id="204" name="直線コネクタ 203">
          <a:extLst>
            <a:ext uri="{FF2B5EF4-FFF2-40B4-BE49-F238E27FC236}">
              <a16:creationId xmlns:a16="http://schemas.microsoft.com/office/drawing/2014/main" id="{9AAF7DC7-8A1C-475C-A6D3-6BB80C697044}"/>
            </a:ext>
          </a:extLst>
        </xdr:cNvPr>
        <xdr:cNvCxnSpPr/>
      </xdr:nvCxnSpPr>
      <xdr:spPr>
        <a:xfrm>
          <a:off x="3794325" y="17190660"/>
          <a:ext cx="29913" cy="10419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191039</xdr:colOff>
      <xdr:row>107</xdr:row>
      <xdr:rowOff>118616</xdr:rowOff>
    </xdr:from>
    <xdr:to>
      <xdr:col>16</xdr:col>
      <xdr:colOff>2080</xdr:colOff>
      <xdr:row>107</xdr:row>
      <xdr:rowOff>222808</xdr:rowOff>
    </xdr:to>
    <xdr:cxnSp macro="">
      <xdr:nvCxnSpPr>
        <xdr:cNvPr id="205" name="直線コネクタ 204">
          <a:extLst>
            <a:ext uri="{FF2B5EF4-FFF2-40B4-BE49-F238E27FC236}">
              <a16:creationId xmlns:a16="http://schemas.microsoft.com/office/drawing/2014/main" id="{9C2C925F-A998-4739-B9E9-E9F665E3E5D6}"/>
            </a:ext>
          </a:extLst>
        </xdr:cNvPr>
        <xdr:cNvCxnSpPr/>
      </xdr:nvCxnSpPr>
      <xdr:spPr>
        <a:xfrm>
          <a:off x="3324156" y="19573935"/>
          <a:ext cx="29913" cy="10419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191039</xdr:colOff>
      <xdr:row>109</xdr:row>
      <xdr:rowOff>126722</xdr:rowOff>
    </xdr:from>
    <xdr:to>
      <xdr:col>18</xdr:col>
      <xdr:colOff>2080</xdr:colOff>
      <xdr:row>110</xdr:row>
      <xdr:rowOff>3936</xdr:rowOff>
    </xdr:to>
    <xdr:cxnSp macro="">
      <xdr:nvCxnSpPr>
        <xdr:cNvPr id="206" name="直線コネクタ 205">
          <a:extLst>
            <a:ext uri="{FF2B5EF4-FFF2-40B4-BE49-F238E27FC236}">
              <a16:creationId xmlns:a16="http://schemas.microsoft.com/office/drawing/2014/main" id="{910D047C-B5D7-4817-89B8-17990233B5B9}"/>
            </a:ext>
          </a:extLst>
        </xdr:cNvPr>
        <xdr:cNvCxnSpPr/>
      </xdr:nvCxnSpPr>
      <xdr:spPr>
        <a:xfrm>
          <a:off x="3761901" y="20035999"/>
          <a:ext cx="29913" cy="10419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186987</xdr:colOff>
      <xdr:row>111</xdr:row>
      <xdr:rowOff>126722</xdr:rowOff>
    </xdr:from>
    <xdr:to>
      <xdr:col>20</xdr:col>
      <xdr:colOff>1552</xdr:colOff>
      <xdr:row>112</xdr:row>
      <xdr:rowOff>3935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A9A4AEE4-BECD-46C2-AE3F-152059A48C14}"/>
            </a:ext>
          </a:extLst>
        </xdr:cNvPr>
        <xdr:cNvCxnSpPr/>
      </xdr:nvCxnSpPr>
      <xdr:spPr>
        <a:xfrm>
          <a:off x="4195593" y="20489956"/>
          <a:ext cx="29913" cy="10419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613</xdr:colOff>
      <xdr:row>92</xdr:row>
      <xdr:rowOff>26831</xdr:rowOff>
    </xdr:from>
    <xdr:to>
      <xdr:col>30</xdr:col>
      <xdr:colOff>107650</xdr:colOff>
      <xdr:row>93</xdr:row>
      <xdr:rowOff>1001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6E89959E-24AE-43B8-89FF-EFA862B2812F}"/>
            </a:ext>
          </a:extLst>
        </xdr:cNvPr>
        <xdr:cNvCxnSpPr/>
      </xdr:nvCxnSpPr>
      <xdr:spPr>
        <a:xfrm flipV="1">
          <a:off x="6130631" y="16430242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46579</xdr:colOff>
      <xdr:row>101</xdr:row>
      <xdr:rowOff>4684</xdr:rowOff>
    </xdr:from>
    <xdr:to>
      <xdr:col>28</xdr:col>
      <xdr:colOff>28722</xdr:colOff>
      <xdr:row>101</xdr:row>
      <xdr:rowOff>108754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3783D51A-B8B2-46BF-9261-57E752AB22BE}"/>
            </a:ext>
          </a:extLst>
        </xdr:cNvPr>
        <xdr:cNvCxnSpPr/>
      </xdr:nvCxnSpPr>
      <xdr:spPr>
        <a:xfrm>
          <a:off x="5822811" y="18098782"/>
          <a:ext cx="29768" cy="10407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17661</xdr:colOff>
      <xdr:row>105</xdr:row>
      <xdr:rowOff>127264</xdr:rowOff>
    </xdr:from>
    <xdr:to>
      <xdr:col>28</xdr:col>
      <xdr:colOff>432</xdr:colOff>
      <xdr:row>106</xdr:row>
      <xdr:rowOff>3580</xdr:rowOff>
    </xdr:to>
    <xdr:cxnSp macro="">
      <xdr:nvCxnSpPr>
        <xdr:cNvPr id="210" name="直線コネクタ 209">
          <a:extLst>
            <a:ext uri="{FF2B5EF4-FFF2-40B4-BE49-F238E27FC236}">
              <a16:creationId xmlns:a16="http://schemas.microsoft.com/office/drawing/2014/main" id="{65271C7E-F4F6-4EB4-AEF6-50EF36BADCAB}"/>
            </a:ext>
          </a:extLst>
        </xdr:cNvPr>
        <xdr:cNvCxnSpPr/>
      </xdr:nvCxnSpPr>
      <xdr:spPr>
        <a:xfrm>
          <a:off x="5793893" y="19133041"/>
          <a:ext cx="28754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2133</xdr:colOff>
      <xdr:row>90</xdr:row>
      <xdr:rowOff>27337</xdr:rowOff>
    </xdr:from>
    <xdr:to>
      <xdr:col>30</xdr:col>
      <xdr:colOff>110328</xdr:colOff>
      <xdr:row>91</xdr:row>
      <xdr:rowOff>494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72EBF722-7FA9-48BE-AAA2-9C0953DB6CA8}"/>
            </a:ext>
          </a:extLst>
        </xdr:cNvPr>
        <xdr:cNvCxnSpPr/>
      </xdr:nvCxnSpPr>
      <xdr:spPr>
        <a:xfrm flipV="1">
          <a:off x="6132151" y="16155203"/>
          <a:ext cx="108195" cy="2078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35</xdr:col>
      <xdr:colOff>109470</xdr:colOff>
      <xdr:row>92</xdr:row>
      <xdr:rowOff>47242</xdr:rowOff>
    </xdr:from>
    <xdr:to>
      <xdr:col>36</xdr:col>
      <xdr:colOff>1159</xdr:colOff>
      <xdr:row>93</xdr:row>
      <xdr:rowOff>21412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3DF937FE-B34A-40E2-8B8A-88E6984488F6}"/>
            </a:ext>
          </a:extLst>
        </xdr:cNvPr>
        <xdr:cNvCxnSpPr/>
      </xdr:nvCxnSpPr>
      <xdr:spPr>
        <a:xfrm flipV="1">
          <a:off x="7328059" y="16450653"/>
          <a:ext cx="107037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3509</xdr:colOff>
      <xdr:row>113</xdr:row>
      <xdr:rowOff>203723</xdr:rowOff>
    </xdr:from>
    <xdr:to>
      <xdr:col>30</xdr:col>
      <xdr:colOff>111703</xdr:colOff>
      <xdr:row>114</xdr:row>
      <xdr:rowOff>1400</xdr:rowOff>
    </xdr:to>
    <xdr:cxnSp macro="">
      <xdr:nvCxnSpPr>
        <xdr:cNvPr id="213" name="直線コネクタ 212">
          <a:extLst>
            <a:ext uri="{FF2B5EF4-FFF2-40B4-BE49-F238E27FC236}">
              <a16:creationId xmlns:a16="http://schemas.microsoft.com/office/drawing/2014/main" id="{E1076245-DB13-4940-9F10-CE5CD42966F9}"/>
            </a:ext>
          </a:extLst>
        </xdr:cNvPr>
        <xdr:cNvCxnSpPr/>
      </xdr:nvCxnSpPr>
      <xdr:spPr>
        <a:xfrm flipV="1">
          <a:off x="6133527" y="20879777"/>
          <a:ext cx="108194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33</xdr:col>
      <xdr:colOff>115622</xdr:colOff>
      <xdr:row>114</xdr:row>
      <xdr:rowOff>556</xdr:rowOff>
    </xdr:from>
    <xdr:to>
      <xdr:col>34</xdr:col>
      <xdr:colOff>4945</xdr:colOff>
      <xdr:row>114</xdr:row>
      <xdr:rowOff>21411</xdr:rowOff>
    </xdr:to>
    <xdr:cxnSp macro="">
      <xdr:nvCxnSpPr>
        <xdr:cNvPr id="214" name="直線コネクタ 213">
          <a:extLst>
            <a:ext uri="{FF2B5EF4-FFF2-40B4-BE49-F238E27FC236}">
              <a16:creationId xmlns:a16="http://schemas.microsoft.com/office/drawing/2014/main" id="{9BB6B36F-AC4B-4029-8C6B-EF96516D5E51}"/>
            </a:ext>
          </a:extLst>
        </xdr:cNvPr>
        <xdr:cNvCxnSpPr/>
      </xdr:nvCxnSpPr>
      <xdr:spPr>
        <a:xfrm flipV="1">
          <a:off x="6898783" y="20904529"/>
          <a:ext cx="107037" cy="2085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2133</xdr:colOff>
      <xdr:row>88</xdr:row>
      <xdr:rowOff>27337</xdr:rowOff>
    </xdr:from>
    <xdr:to>
      <xdr:col>30</xdr:col>
      <xdr:colOff>110328</xdr:colOff>
      <xdr:row>89</xdr:row>
      <xdr:rowOff>494</xdr:rowOff>
    </xdr:to>
    <xdr:cxnSp macro="">
      <xdr:nvCxnSpPr>
        <xdr:cNvPr id="215" name="直線コネクタ 214">
          <a:extLst>
            <a:ext uri="{FF2B5EF4-FFF2-40B4-BE49-F238E27FC236}">
              <a16:creationId xmlns:a16="http://schemas.microsoft.com/office/drawing/2014/main" id="{A4249B4D-FAED-49F6-AFC0-B25DD76D4BE1}"/>
            </a:ext>
          </a:extLst>
        </xdr:cNvPr>
        <xdr:cNvCxnSpPr/>
      </xdr:nvCxnSpPr>
      <xdr:spPr>
        <a:xfrm flipV="1">
          <a:off x="6132151" y="15879658"/>
          <a:ext cx="108195" cy="2078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111569</xdr:colOff>
      <xdr:row>89</xdr:row>
      <xdr:rowOff>3018</xdr:rowOff>
    </xdr:from>
    <xdr:to>
      <xdr:col>40</xdr:col>
      <xdr:colOff>890</xdr:colOff>
      <xdr:row>89</xdr:row>
      <xdr:rowOff>24813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id="{16B0825A-273E-47A4-A48A-90137E545F62}"/>
            </a:ext>
          </a:extLst>
        </xdr:cNvPr>
        <xdr:cNvCxnSpPr/>
      </xdr:nvCxnSpPr>
      <xdr:spPr>
        <a:xfrm flipV="1">
          <a:off x="8201015" y="15902964"/>
          <a:ext cx="107036" cy="2179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111568</xdr:colOff>
      <xdr:row>90</xdr:row>
      <xdr:rowOff>47603</xdr:rowOff>
    </xdr:from>
    <xdr:to>
      <xdr:col>38</xdr:col>
      <xdr:colOff>891</xdr:colOff>
      <xdr:row>91</xdr:row>
      <xdr:rowOff>20760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6CC80039-37AD-48C5-A1B8-58CA112E4FC0}"/>
            </a:ext>
          </a:extLst>
        </xdr:cNvPr>
        <xdr:cNvCxnSpPr/>
      </xdr:nvCxnSpPr>
      <xdr:spPr>
        <a:xfrm flipV="1">
          <a:off x="7765586" y="16175469"/>
          <a:ext cx="107037" cy="2078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2979</xdr:colOff>
      <xdr:row>95</xdr:row>
      <xdr:rowOff>5517</xdr:rowOff>
    </xdr:from>
    <xdr:to>
      <xdr:col>46</xdr:col>
      <xdr:colOff>28640</xdr:colOff>
      <xdr:row>95</xdr:row>
      <xdr:rowOff>109752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33F9FE74-AB14-40FB-B521-85E092FF5309}"/>
            </a:ext>
          </a:extLst>
        </xdr:cNvPr>
        <xdr:cNvCxnSpPr/>
      </xdr:nvCxnSpPr>
      <xdr:spPr>
        <a:xfrm>
          <a:off x="9616425" y="16732097"/>
          <a:ext cx="25661" cy="10423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539</xdr:colOff>
      <xdr:row>99</xdr:row>
      <xdr:rowOff>5127</xdr:rowOff>
    </xdr:from>
    <xdr:to>
      <xdr:col>42</xdr:col>
      <xdr:colOff>30452</xdr:colOff>
      <xdr:row>99</xdr:row>
      <xdr:rowOff>109319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5DAFABDC-BBAF-413A-95AF-19D4FA8D0436}"/>
            </a:ext>
          </a:extLst>
        </xdr:cNvPr>
        <xdr:cNvCxnSpPr/>
      </xdr:nvCxnSpPr>
      <xdr:spPr>
        <a:xfrm>
          <a:off x="8743128" y="17643386"/>
          <a:ext cx="29913" cy="10419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44</xdr:col>
      <xdr:colOff>4591</xdr:colOff>
      <xdr:row>97</xdr:row>
      <xdr:rowOff>5128</xdr:rowOff>
    </xdr:from>
    <xdr:to>
      <xdr:col>44</xdr:col>
      <xdr:colOff>34504</xdr:colOff>
      <xdr:row>97</xdr:row>
      <xdr:rowOff>109320</xdr:rowOff>
    </xdr:to>
    <xdr:cxnSp macro="">
      <xdr:nvCxnSpPr>
        <xdr:cNvPr id="220" name="直線コネクタ 219">
          <a:extLst>
            <a:ext uri="{FF2B5EF4-FFF2-40B4-BE49-F238E27FC236}">
              <a16:creationId xmlns:a16="http://schemas.microsoft.com/office/drawing/2014/main" id="{1FBF032B-B3D2-4EEF-B409-FBC04333DC95}"/>
            </a:ext>
          </a:extLst>
        </xdr:cNvPr>
        <xdr:cNvCxnSpPr/>
      </xdr:nvCxnSpPr>
      <xdr:spPr>
        <a:xfrm>
          <a:off x="9182609" y="17187548"/>
          <a:ext cx="29913" cy="10419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191039</xdr:colOff>
      <xdr:row>107</xdr:row>
      <xdr:rowOff>118616</xdr:rowOff>
    </xdr:from>
    <xdr:to>
      <xdr:col>42</xdr:col>
      <xdr:colOff>2080</xdr:colOff>
      <xdr:row>107</xdr:row>
      <xdr:rowOff>222808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BB4FA80D-FC7B-423B-9C79-B48F37D08170}"/>
            </a:ext>
          </a:extLst>
        </xdr:cNvPr>
        <xdr:cNvCxnSpPr/>
      </xdr:nvCxnSpPr>
      <xdr:spPr>
        <a:xfrm>
          <a:off x="8715914" y="19580232"/>
          <a:ext cx="28755" cy="10419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43</xdr:col>
      <xdr:colOff>191038</xdr:colOff>
      <xdr:row>109</xdr:row>
      <xdr:rowOff>126722</xdr:rowOff>
    </xdr:from>
    <xdr:to>
      <xdr:col>44</xdr:col>
      <xdr:colOff>2080</xdr:colOff>
      <xdr:row>110</xdr:row>
      <xdr:rowOff>3936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306218A1-EBD4-4F5C-B384-996392CB03FA}"/>
            </a:ext>
          </a:extLst>
        </xdr:cNvPr>
        <xdr:cNvCxnSpPr/>
      </xdr:nvCxnSpPr>
      <xdr:spPr>
        <a:xfrm>
          <a:off x="9151342" y="20044177"/>
          <a:ext cx="28756" cy="10513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45</xdr:col>
      <xdr:colOff>186987</xdr:colOff>
      <xdr:row>111</xdr:row>
      <xdr:rowOff>126722</xdr:rowOff>
    </xdr:from>
    <xdr:to>
      <xdr:col>46</xdr:col>
      <xdr:colOff>1552</xdr:colOff>
      <xdr:row>112</xdr:row>
      <xdr:rowOff>3935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27C9DA4B-3AB4-41FA-A2C1-34532ED031BF}"/>
            </a:ext>
          </a:extLst>
        </xdr:cNvPr>
        <xdr:cNvCxnSpPr/>
      </xdr:nvCxnSpPr>
      <xdr:spPr>
        <a:xfrm>
          <a:off x="9582719" y="20500017"/>
          <a:ext cx="29913" cy="10513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143411</xdr:colOff>
      <xdr:row>33</xdr:row>
      <xdr:rowOff>231399</xdr:rowOff>
    </xdr:from>
    <xdr:to>
      <xdr:col>11</xdr:col>
      <xdr:colOff>132521</xdr:colOff>
      <xdr:row>35</xdr:row>
      <xdr:rowOff>165653</xdr:rowOff>
    </xdr:to>
    <xdr:sp macro="" textlink="">
      <xdr:nvSpPr>
        <xdr:cNvPr id="224" name="吹き出し: 2 つ折線 (枠なし) 223">
          <a:extLst>
            <a:ext uri="{FF2B5EF4-FFF2-40B4-BE49-F238E27FC236}">
              <a16:creationId xmlns:a16="http://schemas.microsoft.com/office/drawing/2014/main" id="{913AB51D-3B80-4E31-B15E-31630CB50985}"/>
            </a:ext>
          </a:extLst>
        </xdr:cNvPr>
        <xdr:cNvSpPr/>
      </xdr:nvSpPr>
      <xdr:spPr>
        <a:xfrm>
          <a:off x="1079346" y="6658703"/>
          <a:ext cx="1281197" cy="248993"/>
        </a:xfrm>
        <a:prstGeom prst="callout3">
          <a:avLst>
            <a:gd name="adj1" fmla="val -53701"/>
            <a:gd name="adj2" fmla="val 98126"/>
            <a:gd name="adj3" fmla="val 102439"/>
            <a:gd name="adj4" fmla="val 52273"/>
            <a:gd name="adj5" fmla="val 103063"/>
            <a:gd name="adj6" fmla="val 51386"/>
            <a:gd name="adj7" fmla="val 104130"/>
            <a:gd name="adj8" fmla="val 2827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取出し管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31</xdr:col>
      <xdr:colOff>151694</xdr:colOff>
      <xdr:row>33</xdr:row>
      <xdr:rowOff>239681</xdr:rowOff>
    </xdr:from>
    <xdr:to>
      <xdr:col>37</xdr:col>
      <xdr:colOff>140804</xdr:colOff>
      <xdr:row>35</xdr:row>
      <xdr:rowOff>173935</xdr:rowOff>
    </xdr:to>
    <xdr:sp macro="" textlink="">
      <xdr:nvSpPr>
        <xdr:cNvPr id="225" name="吹き出し: 2 つ折線 (枠なし) 224">
          <a:extLst>
            <a:ext uri="{FF2B5EF4-FFF2-40B4-BE49-F238E27FC236}">
              <a16:creationId xmlns:a16="http://schemas.microsoft.com/office/drawing/2014/main" id="{CB9AC941-32C8-4FFB-9DB1-25B4AD119706}"/>
            </a:ext>
          </a:extLst>
        </xdr:cNvPr>
        <xdr:cNvSpPr/>
      </xdr:nvSpPr>
      <xdr:spPr>
        <a:xfrm>
          <a:off x="6471324" y="6666985"/>
          <a:ext cx="1281197" cy="248993"/>
        </a:xfrm>
        <a:prstGeom prst="callout3">
          <a:avLst>
            <a:gd name="adj1" fmla="val -53701"/>
            <a:gd name="adj2" fmla="val 98126"/>
            <a:gd name="adj3" fmla="val 102439"/>
            <a:gd name="adj4" fmla="val 52273"/>
            <a:gd name="adj5" fmla="val 103063"/>
            <a:gd name="adj6" fmla="val 51386"/>
            <a:gd name="adj7" fmla="val 104130"/>
            <a:gd name="adj8" fmla="val 2827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取出し管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15</xdr:col>
      <xdr:colOff>161925</xdr:colOff>
      <xdr:row>29</xdr:row>
      <xdr:rowOff>28575</xdr:rowOff>
    </xdr:from>
    <xdr:to>
      <xdr:col>26</xdr:col>
      <xdr:colOff>19050</xdr:colOff>
      <xdr:row>30</xdr:row>
      <xdr:rowOff>83630</xdr:rowOff>
    </xdr:to>
    <xdr:sp macro="" textlink="">
      <xdr:nvSpPr>
        <xdr:cNvPr id="226" name="吹き出し: 2 つ折線 (枠なし) 225">
          <a:extLst>
            <a:ext uri="{FF2B5EF4-FFF2-40B4-BE49-F238E27FC236}">
              <a16:creationId xmlns:a16="http://schemas.microsoft.com/office/drawing/2014/main" id="{1C66F220-FB7E-45C8-94C9-E8234D0C49B8}"/>
            </a:ext>
          </a:extLst>
        </xdr:cNvPr>
        <xdr:cNvSpPr/>
      </xdr:nvSpPr>
      <xdr:spPr>
        <a:xfrm>
          <a:off x="3295650" y="5448300"/>
          <a:ext cx="2286000" cy="293180"/>
        </a:xfrm>
        <a:prstGeom prst="callout3">
          <a:avLst>
            <a:gd name="adj1" fmla="val 87981"/>
            <a:gd name="adj2" fmla="val 61111"/>
            <a:gd name="adj3" fmla="val 89487"/>
            <a:gd name="adj4" fmla="val 1701"/>
            <a:gd name="adj5" fmla="val 90671"/>
            <a:gd name="adj6" fmla="val 1553"/>
            <a:gd name="adj7" fmla="val 231874"/>
            <a:gd name="adj8" fmla="val -40828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管上</a:t>
          </a:r>
          <a:r>
            <a:rPr kumimoji="1" lang="en-US" altLang="ja-JP" sz="1100">
              <a:solidFill>
                <a:sysClr val="windowText" lastClr="000000"/>
              </a:solidFill>
            </a:rPr>
            <a:t>30cm</a:t>
          </a:r>
          <a:r>
            <a:rPr kumimoji="1" lang="ja-JP" altLang="en-US" sz="1100">
              <a:solidFill>
                <a:sysClr val="windowText" lastClr="000000"/>
              </a:solidFill>
            </a:rPr>
            <a:t>表示シート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41</xdr:col>
      <xdr:colOff>180975</xdr:colOff>
      <xdr:row>29</xdr:row>
      <xdr:rowOff>28575</xdr:rowOff>
    </xdr:from>
    <xdr:to>
      <xdr:col>52</xdr:col>
      <xdr:colOff>152400</xdr:colOff>
      <xdr:row>30</xdr:row>
      <xdr:rowOff>83630</xdr:rowOff>
    </xdr:to>
    <xdr:sp macro="" textlink="">
      <xdr:nvSpPr>
        <xdr:cNvPr id="228" name="吹き出し: 2 つ折線 (枠なし) 227">
          <a:extLst>
            <a:ext uri="{FF2B5EF4-FFF2-40B4-BE49-F238E27FC236}">
              <a16:creationId xmlns:a16="http://schemas.microsoft.com/office/drawing/2014/main" id="{A05E4B7D-994C-4A63-B1D0-94E517057B78}"/>
            </a:ext>
          </a:extLst>
        </xdr:cNvPr>
        <xdr:cNvSpPr/>
      </xdr:nvSpPr>
      <xdr:spPr>
        <a:xfrm>
          <a:off x="8743950" y="5448300"/>
          <a:ext cx="2286000" cy="293180"/>
        </a:xfrm>
        <a:prstGeom prst="callout3">
          <a:avLst>
            <a:gd name="adj1" fmla="val 87981"/>
            <a:gd name="adj2" fmla="val 61111"/>
            <a:gd name="adj3" fmla="val 89487"/>
            <a:gd name="adj4" fmla="val 1701"/>
            <a:gd name="adj5" fmla="val 90671"/>
            <a:gd name="adj6" fmla="val 1553"/>
            <a:gd name="adj7" fmla="val 231874"/>
            <a:gd name="adj8" fmla="val -40828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管上</a:t>
          </a:r>
          <a:r>
            <a:rPr kumimoji="1" lang="en-US" altLang="ja-JP" sz="1100">
              <a:solidFill>
                <a:sysClr val="windowText" lastClr="000000"/>
              </a:solidFill>
            </a:rPr>
            <a:t>30cm</a:t>
          </a:r>
          <a:r>
            <a:rPr kumimoji="1" lang="ja-JP" altLang="en-US" sz="1100">
              <a:solidFill>
                <a:sysClr val="windowText" lastClr="000000"/>
              </a:solidFill>
            </a:rPr>
            <a:t>表示シート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14</xdr:col>
      <xdr:colOff>38100</xdr:colOff>
      <xdr:row>33</xdr:row>
      <xdr:rowOff>142875</xdr:rowOff>
    </xdr:from>
    <xdr:to>
      <xdr:col>25</xdr:col>
      <xdr:colOff>28575</xdr:colOff>
      <xdr:row>35</xdr:row>
      <xdr:rowOff>209550</xdr:rowOff>
    </xdr:to>
    <xdr:sp macro="" textlink="">
      <xdr:nvSpPr>
        <xdr:cNvPr id="230" name="吹き出し: 2 つ折線 (枠なし) 229">
          <a:extLst>
            <a:ext uri="{FF2B5EF4-FFF2-40B4-BE49-F238E27FC236}">
              <a16:creationId xmlns:a16="http://schemas.microsoft.com/office/drawing/2014/main" id="{A3164A03-C3D7-4662-9DA4-D69D34FE0653}"/>
            </a:ext>
          </a:extLst>
        </xdr:cNvPr>
        <xdr:cNvSpPr/>
      </xdr:nvSpPr>
      <xdr:spPr>
        <a:xfrm>
          <a:off x="2952750" y="6515100"/>
          <a:ext cx="2286000" cy="381000"/>
        </a:xfrm>
        <a:prstGeom prst="callout3">
          <a:avLst>
            <a:gd name="adj1" fmla="val 68730"/>
            <a:gd name="adj2" fmla="val 78195"/>
            <a:gd name="adj3" fmla="val 69487"/>
            <a:gd name="adj4" fmla="val 1284"/>
            <a:gd name="adj5" fmla="val 69922"/>
            <a:gd name="adj6" fmla="val 720"/>
            <a:gd name="adj7" fmla="val -55788"/>
            <a:gd name="adj8" fmla="val -26662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管上</a:t>
          </a:r>
          <a:r>
            <a:rPr kumimoji="1" lang="en-US" altLang="ja-JP" sz="1100">
              <a:solidFill>
                <a:sysClr val="windowText" lastClr="000000"/>
              </a:solidFill>
            </a:rPr>
            <a:t>30cm</a:t>
          </a:r>
          <a:r>
            <a:rPr kumimoji="1" lang="ja-JP" altLang="en-US" sz="1100">
              <a:solidFill>
                <a:sysClr val="windowText" lastClr="000000"/>
              </a:solidFill>
            </a:rPr>
            <a:t>まで</a:t>
          </a:r>
          <a:r>
            <a:rPr kumimoji="1" lang="en-US" altLang="ja-JP" sz="1100">
              <a:solidFill>
                <a:sysClr val="windowText" lastClr="000000"/>
              </a:solidFill>
            </a:rPr>
            <a:t>RC-10</a:t>
          </a:r>
          <a:r>
            <a:rPr kumimoji="1" lang="ja-JP" altLang="en-US" sz="1100">
              <a:solidFill>
                <a:sysClr val="windowText" lastClr="000000"/>
              </a:solidFill>
            </a:rPr>
            <a:t>埋戻し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40</xdr:col>
      <xdr:colOff>9525</xdr:colOff>
      <xdr:row>33</xdr:row>
      <xdr:rowOff>123825</xdr:rowOff>
    </xdr:from>
    <xdr:to>
      <xdr:col>51</xdr:col>
      <xdr:colOff>0</xdr:colOff>
      <xdr:row>35</xdr:row>
      <xdr:rowOff>190500</xdr:rowOff>
    </xdr:to>
    <xdr:sp macro="" textlink="">
      <xdr:nvSpPr>
        <xdr:cNvPr id="231" name="吹き出し: 2 つ折線 (枠なし) 230">
          <a:extLst>
            <a:ext uri="{FF2B5EF4-FFF2-40B4-BE49-F238E27FC236}">
              <a16:creationId xmlns:a16="http://schemas.microsoft.com/office/drawing/2014/main" id="{070BE9B9-587B-4679-A973-6C42568777BC}"/>
            </a:ext>
          </a:extLst>
        </xdr:cNvPr>
        <xdr:cNvSpPr/>
      </xdr:nvSpPr>
      <xdr:spPr>
        <a:xfrm>
          <a:off x="8353425" y="6496050"/>
          <a:ext cx="2286000" cy="381000"/>
        </a:xfrm>
        <a:prstGeom prst="callout3">
          <a:avLst>
            <a:gd name="adj1" fmla="val 68730"/>
            <a:gd name="adj2" fmla="val 78195"/>
            <a:gd name="adj3" fmla="val 69487"/>
            <a:gd name="adj4" fmla="val 1284"/>
            <a:gd name="adj5" fmla="val 69922"/>
            <a:gd name="adj6" fmla="val 720"/>
            <a:gd name="adj7" fmla="val -55788"/>
            <a:gd name="adj8" fmla="val -26662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管上</a:t>
          </a:r>
          <a:r>
            <a:rPr kumimoji="1" lang="en-US" altLang="ja-JP" sz="1100">
              <a:solidFill>
                <a:sysClr val="windowText" lastClr="000000"/>
              </a:solidFill>
            </a:rPr>
            <a:t>30cm</a:t>
          </a:r>
          <a:r>
            <a:rPr kumimoji="1" lang="ja-JP" altLang="en-US" sz="1100">
              <a:solidFill>
                <a:sysClr val="windowText" lastClr="000000"/>
              </a:solidFill>
            </a:rPr>
            <a:t>まで</a:t>
          </a:r>
          <a:r>
            <a:rPr kumimoji="1" lang="en-US" altLang="ja-JP" sz="1100">
              <a:solidFill>
                <a:sysClr val="windowText" lastClr="000000"/>
              </a:solidFill>
            </a:rPr>
            <a:t>RC-10</a:t>
          </a:r>
          <a:r>
            <a:rPr kumimoji="1" lang="ja-JP" altLang="en-US" sz="1100">
              <a:solidFill>
                <a:sysClr val="windowText" lastClr="000000"/>
              </a:solidFill>
            </a:rPr>
            <a:t>埋戻し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10</xdr:col>
      <xdr:colOff>0</xdr:colOff>
      <xdr:row>66</xdr:row>
      <xdr:rowOff>219075</xdr:rowOff>
    </xdr:from>
    <xdr:to>
      <xdr:col>20</xdr:col>
      <xdr:colOff>95250</xdr:colOff>
      <xdr:row>68</xdr:row>
      <xdr:rowOff>55055</xdr:rowOff>
    </xdr:to>
    <xdr:sp macro="" textlink="">
      <xdr:nvSpPr>
        <xdr:cNvPr id="232" name="吹き出し: 2 つ折線 (枠なし) 231">
          <a:extLst>
            <a:ext uri="{FF2B5EF4-FFF2-40B4-BE49-F238E27FC236}">
              <a16:creationId xmlns:a16="http://schemas.microsoft.com/office/drawing/2014/main" id="{EB6403BE-C3ED-4392-A8F6-5126E0CE0CFB}"/>
            </a:ext>
          </a:extLst>
        </xdr:cNvPr>
        <xdr:cNvSpPr/>
      </xdr:nvSpPr>
      <xdr:spPr>
        <a:xfrm>
          <a:off x="2038350" y="12525375"/>
          <a:ext cx="2286000" cy="293180"/>
        </a:xfrm>
        <a:prstGeom prst="callout3">
          <a:avLst>
            <a:gd name="adj1" fmla="val 87981"/>
            <a:gd name="adj2" fmla="val 61111"/>
            <a:gd name="adj3" fmla="val 89487"/>
            <a:gd name="adj4" fmla="val 1701"/>
            <a:gd name="adj5" fmla="val 90671"/>
            <a:gd name="adj6" fmla="val 1553"/>
            <a:gd name="adj7" fmla="val 231874"/>
            <a:gd name="adj8" fmla="val -40828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管上</a:t>
          </a:r>
          <a:r>
            <a:rPr kumimoji="1" lang="en-US" altLang="ja-JP" sz="1100">
              <a:solidFill>
                <a:sysClr val="windowText" lastClr="000000"/>
              </a:solidFill>
            </a:rPr>
            <a:t>30cm</a:t>
          </a:r>
          <a:r>
            <a:rPr kumimoji="1" lang="ja-JP" altLang="en-US" sz="1100">
              <a:solidFill>
                <a:sysClr val="windowText" lastClr="000000"/>
              </a:solidFill>
            </a:rPr>
            <a:t>表示シート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10</xdr:col>
      <xdr:colOff>57150</xdr:colOff>
      <xdr:row>71</xdr:row>
      <xdr:rowOff>85725</xdr:rowOff>
    </xdr:from>
    <xdr:to>
      <xdr:col>20</xdr:col>
      <xdr:colOff>152400</xdr:colOff>
      <xdr:row>73</xdr:row>
      <xdr:rowOff>161925</xdr:rowOff>
    </xdr:to>
    <xdr:sp macro="" textlink="">
      <xdr:nvSpPr>
        <xdr:cNvPr id="233" name="吹き出し: 2 つ折線 (枠なし) 232">
          <a:extLst>
            <a:ext uri="{FF2B5EF4-FFF2-40B4-BE49-F238E27FC236}">
              <a16:creationId xmlns:a16="http://schemas.microsoft.com/office/drawing/2014/main" id="{1E6CA852-AA27-475C-93AA-FB7787401380}"/>
            </a:ext>
          </a:extLst>
        </xdr:cNvPr>
        <xdr:cNvSpPr/>
      </xdr:nvSpPr>
      <xdr:spPr>
        <a:xfrm>
          <a:off x="2095500" y="13535025"/>
          <a:ext cx="2286000" cy="381000"/>
        </a:xfrm>
        <a:prstGeom prst="callout3">
          <a:avLst>
            <a:gd name="adj1" fmla="val 68730"/>
            <a:gd name="adj2" fmla="val 78195"/>
            <a:gd name="adj3" fmla="val 69487"/>
            <a:gd name="adj4" fmla="val 1284"/>
            <a:gd name="adj5" fmla="val 69922"/>
            <a:gd name="adj6" fmla="val 720"/>
            <a:gd name="adj7" fmla="val -55788"/>
            <a:gd name="adj8" fmla="val -26662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管上</a:t>
          </a:r>
          <a:r>
            <a:rPr kumimoji="1" lang="en-US" altLang="ja-JP" sz="1100">
              <a:solidFill>
                <a:sysClr val="windowText" lastClr="000000"/>
              </a:solidFill>
            </a:rPr>
            <a:t>30cm</a:t>
          </a:r>
          <a:r>
            <a:rPr kumimoji="1" lang="ja-JP" altLang="en-US" sz="1100">
              <a:solidFill>
                <a:sysClr val="windowText" lastClr="000000"/>
              </a:solidFill>
            </a:rPr>
            <a:t>まで</a:t>
          </a:r>
          <a:r>
            <a:rPr kumimoji="1" lang="en-US" altLang="ja-JP" sz="1100">
              <a:solidFill>
                <a:sysClr val="windowText" lastClr="000000"/>
              </a:solidFill>
            </a:rPr>
            <a:t>RC-10</a:t>
          </a:r>
          <a:r>
            <a:rPr kumimoji="1" lang="ja-JP" altLang="en-US" sz="1100">
              <a:solidFill>
                <a:sysClr val="windowText" lastClr="000000"/>
              </a:solidFill>
            </a:rPr>
            <a:t>埋戻し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37</xdr:col>
      <xdr:colOff>31788</xdr:colOff>
      <xdr:row>73</xdr:row>
      <xdr:rowOff>49775</xdr:rowOff>
    </xdr:from>
    <xdr:to>
      <xdr:col>42</xdr:col>
      <xdr:colOff>65406</xdr:colOff>
      <xdr:row>75</xdr:row>
      <xdr:rowOff>78351</xdr:rowOff>
    </xdr:to>
    <xdr:sp macro="" textlink="">
      <xdr:nvSpPr>
        <xdr:cNvPr id="234" name="吹き出し: 2 つ折線 (枠なし) 233">
          <a:extLst>
            <a:ext uri="{FF2B5EF4-FFF2-40B4-BE49-F238E27FC236}">
              <a16:creationId xmlns:a16="http://schemas.microsoft.com/office/drawing/2014/main" id="{63BDF2FE-5223-4B37-A804-4E2CAA0D0806}"/>
            </a:ext>
          </a:extLst>
        </xdr:cNvPr>
        <xdr:cNvSpPr/>
      </xdr:nvSpPr>
      <xdr:spPr>
        <a:xfrm>
          <a:off x="7718463" y="13803875"/>
          <a:ext cx="1128993" cy="304801"/>
        </a:xfrm>
        <a:prstGeom prst="callout3">
          <a:avLst>
            <a:gd name="adj1" fmla="val 89676"/>
            <a:gd name="adj2" fmla="val 41611"/>
            <a:gd name="adj3" fmla="val 89487"/>
            <a:gd name="adj4" fmla="val 1701"/>
            <a:gd name="adj5" fmla="val 86767"/>
            <a:gd name="adj6" fmla="val 1334"/>
            <a:gd name="adj7" fmla="val -122122"/>
            <a:gd name="adj8" fmla="val -40136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本管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38</xdr:col>
      <xdr:colOff>28575</xdr:colOff>
      <xdr:row>66</xdr:row>
      <xdr:rowOff>180975</xdr:rowOff>
    </xdr:from>
    <xdr:to>
      <xdr:col>49</xdr:col>
      <xdr:colOff>57150</xdr:colOff>
      <xdr:row>68</xdr:row>
      <xdr:rowOff>16955</xdr:rowOff>
    </xdr:to>
    <xdr:sp macro="" textlink="">
      <xdr:nvSpPr>
        <xdr:cNvPr id="235" name="吹き出し: 2 つ折線 (枠なし) 234">
          <a:extLst>
            <a:ext uri="{FF2B5EF4-FFF2-40B4-BE49-F238E27FC236}">
              <a16:creationId xmlns:a16="http://schemas.microsoft.com/office/drawing/2014/main" id="{87CC54D5-CA7A-450D-AE68-F3644B7D577E}"/>
            </a:ext>
          </a:extLst>
        </xdr:cNvPr>
        <xdr:cNvSpPr/>
      </xdr:nvSpPr>
      <xdr:spPr>
        <a:xfrm>
          <a:off x="7934325" y="12487275"/>
          <a:ext cx="2286000" cy="293180"/>
        </a:xfrm>
        <a:prstGeom prst="callout3">
          <a:avLst>
            <a:gd name="adj1" fmla="val 87981"/>
            <a:gd name="adj2" fmla="val 61111"/>
            <a:gd name="adj3" fmla="val 89487"/>
            <a:gd name="adj4" fmla="val 1701"/>
            <a:gd name="adj5" fmla="val 90671"/>
            <a:gd name="adj6" fmla="val 1553"/>
            <a:gd name="adj7" fmla="val 248118"/>
            <a:gd name="adj8" fmla="val -38328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管上</a:t>
          </a:r>
          <a:r>
            <a:rPr kumimoji="1" lang="en-US" altLang="ja-JP" sz="1100">
              <a:solidFill>
                <a:sysClr val="windowText" lastClr="000000"/>
              </a:solidFill>
            </a:rPr>
            <a:t>30cm</a:t>
          </a:r>
          <a:r>
            <a:rPr kumimoji="1" lang="ja-JP" altLang="en-US" sz="1100">
              <a:solidFill>
                <a:sysClr val="windowText" lastClr="000000"/>
              </a:solidFill>
            </a:rPr>
            <a:t>表示シート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38</xdr:col>
      <xdr:colOff>85725</xdr:colOff>
      <xdr:row>71</xdr:row>
      <xdr:rowOff>47625</xdr:rowOff>
    </xdr:from>
    <xdr:to>
      <xdr:col>49</xdr:col>
      <xdr:colOff>114300</xdr:colOff>
      <xdr:row>73</xdr:row>
      <xdr:rowOff>123825</xdr:rowOff>
    </xdr:to>
    <xdr:sp macro="" textlink="">
      <xdr:nvSpPr>
        <xdr:cNvPr id="236" name="吹き出し: 2 つ折線 (枠なし) 235">
          <a:extLst>
            <a:ext uri="{FF2B5EF4-FFF2-40B4-BE49-F238E27FC236}">
              <a16:creationId xmlns:a16="http://schemas.microsoft.com/office/drawing/2014/main" id="{DF9B022F-C055-4DB1-A646-18C6D2D6AB1D}"/>
            </a:ext>
          </a:extLst>
        </xdr:cNvPr>
        <xdr:cNvSpPr/>
      </xdr:nvSpPr>
      <xdr:spPr>
        <a:xfrm>
          <a:off x="7991475" y="13496925"/>
          <a:ext cx="2286000" cy="381000"/>
        </a:xfrm>
        <a:prstGeom prst="callout3">
          <a:avLst>
            <a:gd name="adj1" fmla="val 68730"/>
            <a:gd name="adj2" fmla="val 78195"/>
            <a:gd name="adj3" fmla="val 69487"/>
            <a:gd name="adj4" fmla="val 1284"/>
            <a:gd name="adj5" fmla="val 69922"/>
            <a:gd name="adj6" fmla="val 720"/>
            <a:gd name="adj7" fmla="val -55788"/>
            <a:gd name="adj8" fmla="val -26662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管上</a:t>
          </a:r>
          <a:r>
            <a:rPr kumimoji="1" lang="en-US" altLang="ja-JP" sz="1100">
              <a:solidFill>
                <a:sysClr val="windowText" lastClr="000000"/>
              </a:solidFill>
            </a:rPr>
            <a:t>30cm</a:t>
          </a:r>
          <a:r>
            <a:rPr kumimoji="1" lang="ja-JP" altLang="en-US" sz="1100">
              <a:solidFill>
                <a:sysClr val="windowText" lastClr="000000"/>
              </a:solidFill>
            </a:rPr>
            <a:t>まで</a:t>
          </a:r>
          <a:r>
            <a:rPr kumimoji="1" lang="en-US" altLang="ja-JP" sz="1100">
              <a:solidFill>
                <a:sysClr val="windowText" lastClr="000000"/>
              </a:solidFill>
            </a:rPr>
            <a:t>RC-10</a:t>
          </a:r>
          <a:r>
            <a:rPr kumimoji="1" lang="ja-JP" altLang="en-US" sz="1100">
              <a:solidFill>
                <a:sysClr val="windowText" lastClr="000000"/>
              </a:solidFill>
            </a:rPr>
            <a:t>埋戻し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9526</xdr:colOff>
      <xdr:row>20</xdr:row>
      <xdr:rowOff>206829</xdr:rowOff>
    </xdr:from>
    <xdr:to>
      <xdr:col>17</xdr:col>
      <xdr:colOff>206828</xdr:colOff>
      <xdr:row>23</xdr:row>
      <xdr:rowOff>55908</xdr:rowOff>
    </xdr:to>
    <xdr:cxnSp macro="">
      <xdr:nvCxnSpPr>
        <xdr:cNvPr id="229" name="直線矢印コネクタ 228">
          <a:extLst>
            <a:ext uri="{FF2B5EF4-FFF2-40B4-BE49-F238E27FC236}">
              <a16:creationId xmlns:a16="http://schemas.microsoft.com/office/drawing/2014/main" id="{C789DF55-23E5-4BD5-B157-63AE7F6D90DA}"/>
            </a:ext>
          </a:extLst>
        </xdr:cNvPr>
        <xdr:cNvCxnSpPr/>
      </xdr:nvCxnSpPr>
      <xdr:spPr>
        <a:xfrm flipH="1">
          <a:off x="3563712" y="4588329"/>
          <a:ext cx="197302" cy="3770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212271</xdr:colOff>
      <xdr:row>20</xdr:row>
      <xdr:rowOff>212271</xdr:rowOff>
    </xdr:from>
    <xdr:to>
      <xdr:col>19</xdr:col>
      <xdr:colOff>533</xdr:colOff>
      <xdr:row>23</xdr:row>
      <xdr:rowOff>41413</xdr:rowOff>
    </xdr:to>
    <xdr:cxnSp macro="">
      <xdr:nvCxnSpPr>
        <xdr:cNvPr id="237" name="直線矢印コネクタ 236">
          <a:extLst>
            <a:ext uri="{FF2B5EF4-FFF2-40B4-BE49-F238E27FC236}">
              <a16:creationId xmlns:a16="http://schemas.microsoft.com/office/drawing/2014/main" id="{897F400B-98DC-4184-BDD9-5363347E108B}"/>
            </a:ext>
          </a:extLst>
        </xdr:cNvPr>
        <xdr:cNvCxnSpPr/>
      </xdr:nvCxnSpPr>
      <xdr:spPr>
        <a:xfrm>
          <a:off x="3766457" y="4593771"/>
          <a:ext cx="223690" cy="3570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9526</xdr:colOff>
      <xdr:row>20</xdr:row>
      <xdr:rowOff>208308</xdr:rowOff>
    </xdr:from>
    <xdr:to>
      <xdr:col>4</xdr:col>
      <xdr:colOff>219074</xdr:colOff>
      <xdr:row>23</xdr:row>
      <xdr:rowOff>55908</xdr:rowOff>
    </xdr:to>
    <xdr:cxnSp macro="">
      <xdr:nvCxnSpPr>
        <xdr:cNvPr id="240" name="直線矢印コネクタ 239">
          <a:extLst>
            <a:ext uri="{FF2B5EF4-FFF2-40B4-BE49-F238E27FC236}">
              <a16:creationId xmlns:a16="http://schemas.microsoft.com/office/drawing/2014/main" id="{02D5EA17-79FD-4F5D-A4B6-C490EB631033}"/>
            </a:ext>
          </a:extLst>
        </xdr:cNvPr>
        <xdr:cNvCxnSpPr/>
      </xdr:nvCxnSpPr>
      <xdr:spPr>
        <a:xfrm flipH="1">
          <a:off x="3581401" y="4561233"/>
          <a:ext cx="209548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214934</xdr:colOff>
      <xdr:row>20</xdr:row>
      <xdr:rowOff>215348</xdr:rowOff>
    </xdr:from>
    <xdr:to>
      <xdr:col>5</xdr:col>
      <xdr:colOff>218247</xdr:colOff>
      <xdr:row>23</xdr:row>
      <xdr:rowOff>41413</xdr:rowOff>
    </xdr:to>
    <xdr:cxnSp macro="">
      <xdr:nvCxnSpPr>
        <xdr:cNvPr id="241" name="直線矢印コネクタ 240">
          <a:extLst>
            <a:ext uri="{FF2B5EF4-FFF2-40B4-BE49-F238E27FC236}">
              <a16:creationId xmlns:a16="http://schemas.microsoft.com/office/drawing/2014/main" id="{9F632EFE-6556-498F-A12D-6E5828DCED81}"/>
            </a:ext>
          </a:extLst>
        </xdr:cNvPr>
        <xdr:cNvCxnSpPr/>
      </xdr:nvCxnSpPr>
      <xdr:spPr>
        <a:xfrm>
          <a:off x="3786809" y="4568273"/>
          <a:ext cx="222388" cy="3499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9526</xdr:colOff>
      <xdr:row>20</xdr:row>
      <xdr:rowOff>208308</xdr:rowOff>
    </xdr:from>
    <xdr:to>
      <xdr:col>30</xdr:col>
      <xdr:colOff>219074</xdr:colOff>
      <xdr:row>23</xdr:row>
      <xdr:rowOff>55908</xdr:rowOff>
    </xdr:to>
    <xdr:cxnSp macro="">
      <xdr:nvCxnSpPr>
        <xdr:cNvPr id="242" name="直線矢印コネクタ 241">
          <a:extLst>
            <a:ext uri="{FF2B5EF4-FFF2-40B4-BE49-F238E27FC236}">
              <a16:creationId xmlns:a16="http://schemas.microsoft.com/office/drawing/2014/main" id="{4DD0EC04-AA4D-48B7-87C2-D71AFF793AA4}"/>
            </a:ext>
          </a:extLst>
        </xdr:cNvPr>
        <xdr:cNvCxnSpPr/>
      </xdr:nvCxnSpPr>
      <xdr:spPr>
        <a:xfrm flipH="1">
          <a:off x="725543" y="4537256"/>
          <a:ext cx="209548" cy="3665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214934</xdr:colOff>
      <xdr:row>20</xdr:row>
      <xdr:rowOff>215348</xdr:rowOff>
    </xdr:from>
    <xdr:to>
      <xdr:col>31</xdr:col>
      <xdr:colOff>218247</xdr:colOff>
      <xdr:row>23</xdr:row>
      <xdr:rowOff>41413</xdr:rowOff>
    </xdr:to>
    <xdr:cxnSp macro="">
      <xdr:nvCxnSpPr>
        <xdr:cNvPr id="243" name="直線矢印コネクタ 242">
          <a:extLst>
            <a:ext uri="{FF2B5EF4-FFF2-40B4-BE49-F238E27FC236}">
              <a16:creationId xmlns:a16="http://schemas.microsoft.com/office/drawing/2014/main" id="{94DCEC50-2A08-4A85-8971-6F072835E1DA}"/>
            </a:ext>
          </a:extLst>
        </xdr:cNvPr>
        <xdr:cNvCxnSpPr/>
      </xdr:nvCxnSpPr>
      <xdr:spPr>
        <a:xfrm>
          <a:off x="930951" y="4544296"/>
          <a:ext cx="220089" cy="3450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42</xdr:col>
      <xdr:colOff>106486</xdr:colOff>
      <xdr:row>19</xdr:row>
      <xdr:rowOff>47084</xdr:rowOff>
    </xdr:from>
    <xdr:ext cx="111206" cy="20959"/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C20AF899-0350-44C8-9B99-05EB766220E4}"/>
            </a:ext>
          </a:extLst>
        </xdr:cNvPr>
        <xdr:cNvCxnSpPr/>
      </xdr:nvCxnSpPr>
      <xdr:spPr>
        <a:xfrm flipV="1">
          <a:off x="3423814" y="4330050"/>
          <a:ext cx="111206" cy="2095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43</xdr:col>
      <xdr:colOff>9526</xdr:colOff>
      <xdr:row>20</xdr:row>
      <xdr:rowOff>206829</xdr:rowOff>
    </xdr:from>
    <xdr:to>
      <xdr:col>43</xdr:col>
      <xdr:colOff>206828</xdr:colOff>
      <xdr:row>23</xdr:row>
      <xdr:rowOff>55908</xdr:rowOff>
    </xdr:to>
    <xdr:cxnSp macro="">
      <xdr:nvCxnSpPr>
        <xdr:cNvPr id="245" name="直線矢印コネクタ 244">
          <a:extLst>
            <a:ext uri="{FF2B5EF4-FFF2-40B4-BE49-F238E27FC236}">
              <a16:creationId xmlns:a16="http://schemas.microsoft.com/office/drawing/2014/main" id="{B70D7973-836D-4B07-99FB-41D6712E22A8}"/>
            </a:ext>
          </a:extLst>
        </xdr:cNvPr>
        <xdr:cNvCxnSpPr/>
      </xdr:nvCxnSpPr>
      <xdr:spPr>
        <a:xfrm flipH="1">
          <a:off x="3543629" y="4535777"/>
          <a:ext cx="197302" cy="3680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212271</xdr:colOff>
      <xdr:row>20</xdr:row>
      <xdr:rowOff>212271</xdr:rowOff>
    </xdr:from>
    <xdr:to>
      <xdr:col>45</xdr:col>
      <xdr:colOff>533</xdr:colOff>
      <xdr:row>23</xdr:row>
      <xdr:rowOff>41413</xdr:rowOff>
    </xdr:to>
    <xdr:cxnSp macro="">
      <xdr:nvCxnSpPr>
        <xdr:cNvPr id="246" name="直線矢印コネクタ 245">
          <a:extLst>
            <a:ext uri="{FF2B5EF4-FFF2-40B4-BE49-F238E27FC236}">
              <a16:creationId xmlns:a16="http://schemas.microsoft.com/office/drawing/2014/main" id="{D0C18FFD-248F-43FD-9CAA-43128BACD10C}"/>
            </a:ext>
          </a:extLst>
        </xdr:cNvPr>
        <xdr:cNvCxnSpPr/>
      </xdr:nvCxnSpPr>
      <xdr:spPr>
        <a:xfrm>
          <a:off x="3746374" y="4541219"/>
          <a:ext cx="221814" cy="3480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106486</xdr:colOff>
      <xdr:row>57</xdr:row>
      <xdr:rowOff>47084</xdr:rowOff>
    </xdr:from>
    <xdr:ext cx="109779" cy="24673"/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id="{6FB41C98-D9E8-429D-B058-0BD8563FE38F}"/>
            </a:ext>
          </a:extLst>
        </xdr:cNvPr>
        <xdr:cNvCxnSpPr/>
      </xdr:nvCxnSpPr>
      <xdr:spPr>
        <a:xfrm flipV="1">
          <a:off x="3411247" y="4387171"/>
          <a:ext cx="109779" cy="2467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12</xdr:col>
      <xdr:colOff>30940</xdr:colOff>
      <xdr:row>58</xdr:row>
      <xdr:rowOff>206829</xdr:rowOff>
    </xdr:from>
    <xdr:to>
      <xdr:col>12</xdr:col>
      <xdr:colOff>206828</xdr:colOff>
      <xdr:row>61</xdr:row>
      <xdr:rowOff>26162</xdr:rowOff>
    </xdr:to>
    <xdr:cxnSp macro="">
      <xdr:nvCxnSpPr>
        <xdr:cNvPr id="248" name="直線矢印コネクタ 247">
          <a:extLst>
            <a:ext uri="{FF2B5EF4-FFF2-40B4-BE49-F238E27FC236}">
              <a16:creationId xmlns:a16="http://schemas.microsoft.com/office/drawing/2014/main" id="{76BEACDC-C698-433F-AD6E-1EF8641000BE}"/>
            </a:ext>
          </a:extLst>
        </xdr:cNvPr>
        <xdr:cNvCxnSpPr>
          <a:endCxn id="50" idx="1"/>
        </xdr:cNvCxnSpPr>
      </xdr:nvCxnSpPr>
      <xdr:spPr>
        <a:xfrm flipH="1">
          <a:off x="2522094" y="12611310"/>
          <a:ext cx="175888" cy="33954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212271</xdr:colOff>
      <xdr:row>58</xdr:row>
      <xdr:rowOff>212271</xdr:rowOff>
    </xdr:from>
    <xdr:to>
      <xdr:col>14</xdr:col>
      <xdr:colOff>533</xdr:colOff>
      <xdr:row>61</xdr:row>
      <xdr:rowOff>41413</xdr:rowOff>
    </xdr:to>
    <xdr:cxnSp macro="">
      <xdr:nvCxnSpPr>
        <xdr:cNvPr id="249" name="直線矢印コネクタ 248">
          <a:extLst>
            <a:ext uri="{FF2B5EF4-FFF2-40B4-BE49-F238E27FC236}">
              <a16:creationId xmlns:a16="http://schemas.microsoft.com/office/drawing/2014/main" id="{46E4EEBD-5943-4918-8DF7-E766DA957502}"/>
            </a:ext>
          </a:extLst>
        </xdr:cNvPr>
        <xdr:cNvCxnSpPr/>
      </xdr:nvCxnSpPr>
      <xdr:spPr>
        <a:xfrm>
          <a:off x="3732380" y="4602054"/>
          <a:ext cx="218957" cy="3592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39</xdr:col>
      <xdr:colOff>106486</xdr:colOff>
      <xdr:row>57</xdr:row>
      <xdr:rowOff>47084</xdr:rowOff>
    </xdr:from>
    <xdr:ext cx="109779" cy="24673"/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id="{4AE3B694-D27A-4915-AA0B-27F19D888F98}"/>
            </a:ext>
          </a:extLst>
        </xdr:cNvPr>
        <xdr:cNvCxnSpPr/>
      </xdr:nvCxnSpPr>
      <xdr:spPr>
        <a:xfrm flipV="1">
          <a:off x="3411247" y="4387171"/>
          <a:ext cx="109779" cy="2467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40</xdr:col>
      <xdr:colOff>9526</xdr:colOff>
      <xdr:row>58</xdr:row>
      <xdr:rowOff>206829</xdr:rowOff>
    </xdr:from>
    <xdr:to>
      <xdr:col>40</xdr:col>
      <xdr:colOff>206828</xdr:colOff>
      <xdr:row>61</xdr:row>
      <xdr:rowOff>55908</xdr:rowOff>
    </xdr:to>
    <xdr:cxnSp macro="">
      <xdr:nvCxnSpPr>
        <xdr:cNvPr id="251" name="直線矢印コネクタ 250">
          <a:extLst>
            <a:ext uri="{FF2B5EF4-FFF2-40B4-BE49-F238E27FC236}">
              <a16:creationId xmlns:a16="http://schemas.microsoft.com/office/drawing/2014/main" id="{E344B8A1-3A14-4411-BD99-0DDBEB2A66F1}"/>
            </a:ext>
          </a:extLst>
        </xdr:cNvPr>
        <xdr:cNvCxnSpPr/>
      </xdr:nvCxnSpPr>
      <xdr:spPr>
        <a:xfrm flipH="1">
          <a:off x="3529635" y="4596612"/>
          <a:ext cx="197302" cy="3791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212271</xdr:colOff>
      <xdr:row>58</xdr:row>
      <xdr:rowOff>212271</xdr:rowOff>
    </xdr:from>
    <xdr:to>
      <xdr:col>42</xdr:col>
      <xdr:colOff>533</xdr:colOff>
      <xdr:row>61</xdr:row>
      <xdr:rowOff>41413</xdr:rowOff>
    </xdr:to>
    <xdr:cxnSp macro="">
      <xdr:nvCxnSpPr>
        <xdr:cNvPr id="252" name="直線矢印コネクタ 251">
          <a:extLst>
            <a:ext uri="{FF2B5EF4-FFF2-40B4-BE49-F238E27FC236}">
              <a16:creationId xmlns:a16="http://schemas.microsoft.com/office/drawing/2014/main" id="{B735255B-A861-4994-B899-AD606971156D}"/>
            </a:ext>
          </a:extLst>
        </xdr:cNvPr>
        <xdr:cNvCxnSpPr/>
      </xdr:nvCxnSpPr>
      <xdr:spPr>
        <a:xfrm>
          <a:off x="3732380" y="4602054"/>
          <a:ext cx="218957" cy="3592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29308</xdr:colOff>
      <xdr:row>95</xdr:row>
      <xdr:rowOff>217603</xdr:rowOff>
    </xdr:from>
    <xdr:to>
      <xdr:col>9</xdr:col>
      <xdr:colOff>135285</xdr:colOff>
      <xdr:row>96</xdr:row>
      <xdr:rowOff>219808</xdr:rowOff>
    </xdr:to>
    <xdr:cxnSp macro="">
      <xdr:nvCxnSpPr>
        <xdr:cNvPr id="227" name="直線矢印コネクタ 226">
          <a:extLst>
            <a:ext uri="{FF2B5EF4-FFF2-40B4-BE49-F238E27FC236}">
              <a16:creationId xmlns:a16="http://schemas.microsoft.com/office/drawing/2014/main" id="{85834B3B-D5EA-4D8C-ADEE-DDB776CDD2BF}"/>
            </a:ext>
          </a:extLst>
        </xdr:cNvPr>
        <xdr:cNvCxnSpPr/>
      </xdr:nvCxnSpPr>
      <xdr:spPr>
        <a:xfrm flipH="1">
          <a:off x="1861039" y="19677911"/>
          <a:ext cx="105977" cy="2293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175847</xdr:colOff>
      <xdr:row>95</xdr:row>
      <xdr:rowOff>0</xdr:rowOff>
    </xdr:from>
    <xdr:to>
      <xdr:col>9</xdr:col>
      <xdr:colOff>140295</xdr:colOff>
      <xdr:row>95</xdr:row>
      <xdr:rowOff>219598</xdr:rowOff>
    </xdr:to>
    <xdr:cxnSp macro="">
      <xdr:nvCxnSpPr>
        <xdr:cNvPr id="238" name="直線矢印コネクタ 237">
          <a:extLst>
            <a:ext uri="{FF2B5EF4-FFF2-40B4-BE49-F238E27FC236}">
              <a16:creationId xmlns:a16="http://schemas.microsoft.com/office/drawing/2014/main" id="{3B3494C5-4B14-4E74-AA97-E36969E367C7}"/>
            </a:ext>
          </a:extLst>
        </xdr:cNvPr>
        <xdr:cNvCxnSpPr/>
      </xdr:nvCxnSpPr>
      <xdr:spPr>
        <a:xfrm flipH="1" flipV="1">
          <a:off x="1787770" y="19460308"/>
          <a:ext cx="184256" cy="2195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124558</xdr:colOff>
      <xdr:row>110</xdr:row>
      <xdr:rowOff>224931</xdr:rowOff>
    </xdr:from>
    <xdr:to>
      <xdr:col>10</xdr:col>
      <xdr:colOff>10728</xdr:colOff>
      <xdr:row>112</xdr:row>
      <xdr:rowOff>1</xdr:rowOff>
    </xdr:to>
    <xdr:cxnSp macro="">
      <xdr:nvCxnSpPr>
        <xdr:cNvPr id="239" name="直線矢印コネクタ 238">
          <a:extLst>
            <a:ext uri="{FF2B5EF4-FFF2-40B4-BE49-F238E27FC236}">
              <a16:creationId xmlns:a16="http://schemas.microsoft.com/office/drawing/2014/main" id="{7CF50A6F-A5F4-44AE-BD0B-C9E8372E61C3}"/>
            </a:ext>
          </a:extLst>
        </xdr:cNvPr>
        <xdr:cNvCxnSpPr/>
      </xdr:nvCxnSpPr>
      <xdr:spPr>
        <a:xfrm flipH="1">
          <a:off x="1956289" y="23092258"/>
          <a:ext cx="105977" cy="2293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51289</xdr:colOff>
      <xdr:row>110</xdr:row>
      <xdr:rowOff>7328</xdr:rowOff>
    </xdr:from>
    <xdr:to>
      <xdr:col>10</xdr:col>
      <xdr:colOff>15738</xdr:colOff>
      <xdr:row>110</xdr:row>
      <xdr:rowOff>226926</xdr:rowOff>
    </xdr:to>
    <xdr:cxnSp macro="">
      <xdr:nvCxnSpPr>
        <xdr:cNvPr id="253" name="直線矢印コネクタ 252">
          <a:extLst>
            <a:ext uri="{FF2B5EF4-FFF2-40B4-BE49-F238E27FC236}">
              <a16:creationId xmlns:a16="http://schemas.microsoft.com/office/drawing/2014/main" id="{725E178B-6E7B-4C8F-B3F8-AA50B788CE1C}"/>
            </a:ext>
          </a:extLst>
        </xdr:cNvPr>
        <xdr:cNvCxnSpPr/>
      </xdr:nvCxnSpPr>
      <xdr:spPr>
        <a:xfrm flipH="1" flipV="1">
          <a:off x="1883020" y="22874655"/>
          <a:ext cx="184256" cy="2195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124558</xdr:colOff>
      <xdr:row>110</xdr:row>
      <xdr:rowOff>224931</xdr:rowOff>
    </xdr:from>
    <xdr:to>
      <xdr:col>36</xdr:col>
      <xdr:colOff>10728</xdr:colOff>
      <xdr:row>112</xdr:row>
      <xdr:rowOff>1</xdr:rowOff>
    </xdr:to>
    <xdr:cxnSp macro="">
      <xdr:nvCxnSpPr>
        <xdr:cNvPr id="254" name="直線矢印コネクタ 253">
          <a:extLst>
            <a:ext uri="{FF2B5EF4-FFF2-40B4-BE49-F238E27FC236}">
              <a16:creationId xmlns:a16="http://schemas.microsoft.com/office/drawing/2014/main" id="{00E76479-63EF-4E0A-AD5E-FACE731CEF07}"/>
            </a:ext>
          </a:extLst>
        </xdr:cNvPr>
        <xdr:cNvCxnSpPr/>
      </xdr:nvCxnSpPr>
      <xdr:spPr>
        <a:xfrm flipH="1">
          <a:off x="1956289" y="23092258"/>
          <a:ext cx="105977" cy="2293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51289</xdr:colOff>
      <xdr:row>110</xdr:row>
      <xdr:rowOff>7328</xdr:rowOff>
    </xdr:from>
    <xdr:to>
      <xdr:col>36</xdr:col>
      <xdr:colOff>15738</xdr:colOff>
      <xdr:row>110</xdr:row>
      <xdr:rowOff>226926</xdr:rowOff>
    </xdr:to>
    <xdr:cxnSp macro="">
      <xdr:nvCxnSpPr>
        <xdr:cNvPr id="255" name="直線矢印コネクタ 254">
          <a:extLst>
            <a:ext uri="{FF2B5EF4-FFF2-40B4-BE49-F238E27FC236}">
              <a16:creationId xmlns:a16="http://schemas.microsoft.com/office/drawing/2014/main" id="{B6D9ADCD-6A33-4DFC-BC0A-06D4FF2650A9}"/>
            </a:ext>
          </a:extLst>
        </xdr:cNvPr>
        <xdr:cNvCxnSpPr/>
      </xdr:nvCxnSpPr>
      <xdr:spPr>
        <a:xfrm flipH="1" flipV="1">
          <a:off x="1883020" y="22874655"/>
          <a:ext cx="184256" cy="2195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96</xdr:row>
      <xdr:rowOff>5123</xdr:rowOff>
    </xdr:from>
    <xdr:to>
      <xdr:col>35</xdr:col>
      <xdr:colOff>105977</xdr:colOff>
      <xdr:row>97</xdr:row>
      <xdr:rowOff>7327</xdr:rowOff>
    </xdr:to>
    <xdr:cxnSp macro="">
      <xdr:nvCxnSpPr>
        <xdr:cNvPr id="258" name="直線矢印コネクタ 257">
          <a:extLst>
            <a:ext uri="{FF2B5EF4-FFF2-40B4-BE49-F238E27FC236}">
              <a16:creationId xmlns:a16="http://schemas.microsoft.com/office/drawing/2014/main" id="{A17767FE-318F-4E4C-B8A7-2C979AB1C1BD}"/>
            </a:ext>
          </a:extLst>
        </xdr:cNvPr>
        <xdr:cNvCxnSpPr/>
      </xdr:nvCxnSpPr>
      <xdr:spPr>
        <a:xfrm flipH="1">
          <a:off x="1831731" y="19692565"/>
          <a:ext cx="105977" cy="2293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146539</xdr:colOff>
      <xdr:row>95</xdr:row>
      <xdr:rowOff>14654</xdr:rowOff>
    </xdr:from>
    <xdr:to>
      <xdr:col>35</xdr:col>
      <xdr:colOff>110987</xdr:colOff>
      <xdr:row>96</xdr:row>
      <xdr:rowOff>7118</xdr:rowOff>
    </xdr:to>
    <xdr:cxnSp macro="">
      <xdr:nvCxnSpPr>
        <xdr:cNvPr id="259" name="直線矢印コネクタ 258">
          <a:extLst>
            <a:ext uri="{FF2B5EF4-FFF2-40B4-BE49-F238E27FC236}">
              <a16:creationId xmlns:a16="http://schemas.microsoft.com/office/drawing/2014/main" id="{54D777B1-BC6A-4C32-8652-54966F0E95C3}"/>
            </a:ext>
          </a:extLst>
        </xdr:cNvPr>
        <xdr:cNvCxnSpPr/>
      </xdr:nvCxnSpPr>
      <xdr:spPr>
        <a:xfrm flipH="1" flipV="1">
          <a:off x="1758462" y="19474962"/>
          <a:ext cx="184256" cy="2195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C122"/>
  <sheetViews>
    <sheetView tabSelected="1" view="pageBreakPreview" topLeftCell="A37" zoomScale="85" zoomScaleNormal="100" zoomScaleSheetLayoutView="85" workbookViewId="0">
      <selection activeCell="AQ41" sqref="AQ41:AS41"/>
    </sheetView>
  </sheetViews>
  <sheetFormatPr defaultRowHeight="18.75" x14ac:dyDescent="0.4"/>
  <cols>
    <col min="1" max="1" width="3.125" style="1" customWidth="1"/>
    <col min="2" max="2" width="0.625" style="1" customWidth="1"/>
    <col min="3" max="21" width="2.875" style="1" customWidth="1"/>
    <col min="22" max="22" width="0.625" style="1" customWidth="1"/>
    <col min="23" max="25" width="3.125" style="1" customWidth="1"/>
    <col min="26" max="26" width="4.625" style="1" customWidth="1"/>
    <col min="27" max="27" width="3.125" style="1" customWidth="1"/>
    <col min="28" max="28" width="0.625" style="1" customWidth="1"/>
    <col min="29" max="29" width="3.125" style="1" customWidth="1"/>
    <col min="30" max="30" width="0.875" style="1" customWidth="1"/>
    <col min="31" max="47" width="2.875" style="1" customWidth="1"/>
    <col min="48" max="48" width="0.625" style="1" customWidth="1"/>
    <col min="49" max="53" width="3.125" style="1" customWidth="1"/>
    <col min="54" max="54" width="9.125" style="1" customWidth="1"/>
    <col min="55" max="55" width="5.875" style="1" customWidth="1"/>
    <col min="56" max="76" width="3.125" style="1" customWidth="1"/>
    <col min="77" max="16384" width="9" style="1"/>
  </cols>
  <sheetData>
    <row r="1" spans="1:55" ht="24" x14ac:dyDescent="0.4">
      <c r="A1" s="52" t="s">
        <v>78</v>
      </c>
      <c r="AX1" s="209" t="s">
        <v>77</v>
      </c>
      <c r="AZ1" s="224" t="s">
        <v>62</v>
      </c>
      <c r="BA1" s="52"/>
    </row>
    <row r="2" spans="1:55" ht="24" x14ac:dyDescent="0.4">
      <c r="A2" s="52" t="s">
        <v>52</v>
      </c>
      <c r="AE2" s="136" t="s">
        <v>24</v>
      </c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 t="s">
        <v>23</v>
      </c>
      <c r="AQ2" s="36"/>
      <c r="AR2" s="36"/>
      <c r="AS2" s="36"/>
      <c r="AT2" s="36"/>
      <c r="AU2" s="24"/>
    </row>
    <row r="3" spans="1:55" x14ac:dyDescent="0.4">
      <c r="C3" s="1" t="s">
        <v>0</v>
      </c>
      <c r="AE3" s="137" t="s">
        <v>16</v>
      </c>
      <c r="AF3" s="16" t="s">
        <v>2</v>
      </c>
      <c r="AG3" s="395">
        <v>0.05</v>
      </c>
      <c r="AH3" s="395"/>
      <c r="AI3" s="395"/>
      <c r="AJ3" s="16" t="s">
        <v>8</v>
      </c>
      <c r="AK3" s="138" t="s">
        <v>33</v>
      </c>
      <c r="AL3" s="123"/>
      <c r="AM3" s="16"/>
      <c r="AN3" s="16"/>
      <c r="AO3" s="16"/>
      <c r="AP3" s="32"/>
      <c r="AQ3" s="139" t="s">
        <v>40</v>
      </c>
      <c r="AR3" s="395">
        <v>2</v>
      </c>
      <c r="AS3" s="395"/>
      <c r="AT3" s="395"/>
      <c r="AU3" s="25" t="s">
        <v>3</v>
      </c>
    </row>
    <row r="4" spans="1:55" x14ac:dyDescent="0.4">
      <c r="C4" s="225" t="s">
        <v>61</v>
      </c>
      <c r="D4" s="231" t="s">
        <v>51</v>
      </c>
      <c r="E4" s="155"/>
      <c r="AE4" s="137" t="s">
        <v>15</v>
      </c>
      <c r="AF4" s="16" t="s">
        <v>2</v>
      </c>
      <c r="AG4" s="395">
        <v>0.05</v>
      </c>
      <c r="AH4" s="395"/>
      <c r="AI4" s="395"/>
      <c r="AJ4" s="16" t="s">
        <v>8</v>
      </c>
      <c r="AK4" s="51" t="s">
        <v>36</v>
      </c>
      <c r="AL4" s="123"/>
      <c r="AM4" s="16"/>
      <c r="AN4" s="16"/>
      <c r="AO4" s="16"/>
      <c r="AP4" s="32"/>
      <c r="AQ4" s="139" t="s">
        <v>41</v>
      </c>
      <c r="AR4" s="395">
        <v>0.6</v>
      </c>
      <c r="AS4" s="395"/>
      <c r="AT4" s="395"/>
      <c r="AU4" s="25" t="s">
        <v>3</v>
      </c>
    </row>
    <row r="5" spans="1:55" x14ac:dyDescent="0.4">
      <c r="C5" s="225" t="s">
        <v>61</v>
      </c>
      <c r="D5" s="231" t="s">
        <v>82</v>
      </c>
      <c r="E5" s="15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AE5" s="137" t="s">
        <v>4</v>
      </c>
      <c r="AF5" s="16" t="s">
        <v>2</v>
      </c>
      <c r="AG5" s="395">
        <v>0.1</v>
      </c>
      <c r="AH5" s="395"/>
      <c r="AI5" s="395"/>
      <c r="AJ5" s="16" t="s">
        <v>3</v>
      </c>
      <c r="AK5" s="51" t="s">
        <v>34</v>
      </c>
      <c r="AL5" s="123"/>
      <c r="AM5" s="16"/>
      <c r="AN5" s="16"/>
      <c r="AO5" s="16"/>
      <c r="AP5" s="16"/>
      <c r="AQ5" s="16"/>
      <c r="AR5" s="16"/>
      <c r="AS5" s="16"/>
      <c r="AT5" s="16"/>
      <c r="AU5" s="25"/>
    </row>
    <row r="6" spans="1:55" x14ac:dyDescent="0.4">
      <c r="C6" s="225" t="s">
        <v>61</v>
      </c>
      <c r="D6" s="231" t="s">
        <v>83</v>
      </c>
      <c r="E6" s="15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E6" s="157" t="s">
        <v>5</v>
      </c>
      <c r="AF6" s="14" t="s">
        <v>2</v>
      </c>
      <c r="AG6" s="386">
        <v>0.15</v>
      </c>
      <c r="AH6" s="386"/>
      <c r="AI6" s="386"/>
      <c r="AJ6" s="14" t="s">
        <v>3</v>
      </c>
      <c r="AK6" s="77" t="s">
        <v>35</v>
      </c>
      <c r="AL6" s="135"/>
      <c r="AM6" s="14"/>
      <c r="AN6" s="14"/>
      <c r="AO6" s="14"/>
      <c r="AP6" s="14"/>
      <c r="AQ6" s="14"/>
      <c r="AR6" s="14"/>
      <c r="AS6" s="14"/>
      <c r="AT6" s="14"/>
      <c r="AU6" s="27"/>
    </row>
    <row r="7" spans="1:55" x14ac:dyDescent="0.4">
      <c r="C7" s="232" t="s">
        <v>61</v>
      </c>
      <c r="D7" s="231" t="s">
        <v>84</v>
      </c>
      <c r="E7" s="15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AE7" s="1" t="s">
        <v>50</v>
      </c>
    </row>
    <row r="8" spans="1:55" ht="19.5" thickBot="1" x14ac:dyDescent="0.45">
      <c r="C8" s="232"/>
      <c r="D8" s="231" t="s">
        <v>85</v>
      </c>
      <c r="E8" s="15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AE8" s="5"/>
      <c r="AF8" s="28"/>
      <c r="AG8" s="2"/>
      <c r="AH8" s="2"/>
    </row>
    <row r="9" spans="1:55" ht="19.5" thickTop="1" x14ac:dyDescent="0.4">
      <c r="C9" s="232"/>
      <c r="D9" s="155" t="s">
        <v>86</v>
      </c>
      <c r="E9" s="15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BB9" s="6" t="s">
        <v>10</v>
      </c>
      <c r="BC9" s="7"/>
    </row>
    <row r="10" spans="1:55" x14ac:dyDescent="0.4">
      <c r="C10" s="232" t="s">
        <v>61</v>
      </c>
      <c r="D10" s="231" t="s">
        <v>87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BB10" s="10"/>
      <c r="BC10" s="9"/>
    </row>
    <row r="11" spans="1:55" x14ac:dyDescent="0.4">
      <c r="C11" s="232"/>
      <c r="D11" s="233" t="s">
        <v>92</v>
      </c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BB11" s="10"/>
      <c r="BC11" s="9"/>
    </row>
    <row r="12" spans="1:55" x14ac:dyDescent="0.4">
      <c r="C12" s="225" t="s">
        <v>61</v>
      </c>
      <c r="D12" s="230" t="s">
        <v>81</v>
      </c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BB12" s="10"/>
      <c r="BC12" s="9"/>
    </row>
    <row r="13" spans="1:55" x14ac:dyDescent="0.4">
      <c r="C13" s="225" t="s">
        <v>61</v>
      </c>
      <c r="D13" s="230" t="s">
        <v>59</v>
      </c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BB13" s="10"/>
      <c r="BC13" s="9"/>
    </row>
    <row r="14" spans="1:55" x14ac:dyDescent="0.4">
      <c r="B14" s="90"/>
      <c r="C14" s="90"/>
      <c r="D14" s="90"/>
      <c r="E14" s="387" t="s">
        <v>39</v>
      </c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90"/>
      <c r="AC14" s="90"/>
      <c r="AD14" s="90"/>
      <c r="AE14" s="387" t="s">
        <v>39</v>
      </c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90"/>
      <c r="AU14" s="90"/>
      <c r="AV14" s="90"/>
      <c r="AW14" s="90"/>
      <c r="AX14" s="90"/>
      <c r="AY14" s="90"/>
      <c r="BB14" s="8">
        <f>ROUND(AK21+AI21+AN21+AW27+AW28+AW27+AW28+0.2+0.2,3)</f>
        <v>2.7</v>
      </c>
      <c r="BC14" s="9"/>
    </row>
    <row r="15" spans="1:55" x14ac:dyDescent="0.4">
      <c r="B15" s="90"/>
      <c r="C15" s="90"/>
      <c r="E15" s="236" t="s">
        <v>32</v>
      </c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29"/>
      <c r="AC15" s="90"/>
      <c r="AD15" s="90"/>
      <c r="AE15" s="399">
        <f>IF(AR3="","",IF(BB14&lt;3,3,AI21+AK21+AN21+(AW27+AW28)*2+AE17+AR17))</f>
        <v>3</v>
      </c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90"/>
      <c r="AU15" s="90"/>
      <c r="AV15" s="90"/>
      <c r="AW15" s="90"/>
      <c r="AX15" s="90"/>
      <c r="AY15" s="90"/>
      <c r="BB15" s="10"/>
      <c r="BC15" s="9"/>
    </row>
    <row r="16" spans="1:55" ht="3.75" customHeight="1" x14ac:dyDescent="0.4">
      <c r="B16" s="90"/>
      <c r="C16" s="90"/>
      <c r="D16" s="90"/>
      <c r="E16" s="124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6"/>
      <c r="T16" s="90"/>
      <c r="AC16" s="90"/>
      <c r="AD16" s="90"/>
      <c r="AE16" s="87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9"/>
      <c r="AT16" s="90"/>
      <c r="AU16" s="90"/>
      <c r="AV16" s="90"/>
      <c r="AW16" s="90"/>
      <c r="AX16" s="90"/>
      <c r="AY16" s="90"/>
      <c r="BB16" s="10"/>
      <c r="BC16" s="9"/>
    </row>
    <row r="17" spans="1:55" ht="18.75" customHeight="1" x14ac:dyDescent="0.4">
      <c r="B17" s="90"/>
      <c r="C17" s="90"/>
      <c r="D17" s="90"/>
      <c r="E17" s="371" t="s">
        <v>45</v>
      </c>
      <c r="F17" s="246"/>
      <c r="G17" s="372" t="s">
        <v>66</v>
      </c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246" t="s">
        <v>45</v>
      </c>
      <c r="S17" s="291"/>
      <c r="T17" s="90"/>
      <c r="AC17" s="90"/>
      <c r="AD17" s="90"/>
      <c r="AE17" s="390">
        <f>IF(AR3="","",IF(BB14&gt;3,0.2,ROUND((3-AG17)/2,3)))</f>
        <v>0.35</v>
      </c>
      <c r="AF17" s="287"/>
      <c r="AG17" s="370">
        <f>IF(AR3="","",AG19+AI19+AP19)</f>
        <v>2.3000000000000003</v>
      </c>
      <c r="AH17" s="370"/>
      <c r="AI17" s="370"/>
      <c r="AJ17" s="370"/>
      <c r="AK17" s="370"/>
      <c r="AL17" s="370"/>
      <c r="AM17" s="370"/>
      <c r="AN17" s="370"/>
      <c r="AO17" s="370"/>
      <c r="AP17" s="370"/>
      <c r="AQ17" s="370"/>
      <c r="AR17" s="287">
        <f>IF(AR3="","",IF(BB14&gt;3,0.2,ROUND((3-AG17)/2,3)))</f>
        <v>0.35</v>
      </c>
      <c r="AS17" s="337"/>
      <c r="AT17" s="90"/>
      <c r="AU17" s="90"/>
      <c r="AV17" s="90"/>
      <c r="AW17" s="90"/>
      <c r="AX17" s="90"/>
      <c r="AY17" s="90"/>
      <c r="BB17" s="10"/>
      <c r="BC17" s="9"/>
    </row>
    <row r="18" spans="1:55" ht="3.75" customHeight="1" x14ac:dyDescent="0.4">
      <c r="B18" s="90"/>
      <c r="C18" s="90"/>
      <c r="D18" s="90"/>
      <c r="E18" s="352"/>
      <c r="F18" s="354"/>
      <c r="G18" s="83"/>
      <c r="H18" s="41"/>
      <c r="I18" s="41"/>
      <c r="J18" s="41"/>
      <c r="K18" s="41"/>
      <c r="L18" s="41"/>
      <c r="M18" s="41"/>
      <c r="N18" s="41"/>
      <c r="O18" s="41"/>
      <c r="P18" s="41"/>
      <c r="Q18" s="143"/>
      <c r="R18" s="352"/>
      <c r="S18" s="354"/>
      <c r="T18" s="90"/>
      <c r="AC18" s="90"/>
      <c r="AD18" s="90"/>
      <c r="AE18" s="391"/>
      <c r="AF18" s="239"/>
      <c r="AG18" s="39"/>
      <c r="AH18" s="58"/>
      <c r="AI18" s="58"/>
      <c r="AJ18" s="58"/>
      <c r="AK18" s="58"/>
      <c r="AL18" s="58"/>
      <c r="AM18" s="58"/>
      <c r="AN18" s="58"/>
      <c r="AO18" s="58"/>
      <c r="AP18" s="58"/>
      <c r="AQ18" s="40"/>
      <c r="AR18" s="391"/>
      <c r="AS18" s="239"/>
      <c r="AT18" s="90"/>
      <c r="AU18" s="90"/>
      <c r="AV18" s="90"/>
      <c r="AW18" s="90"/>
      <c r="AX18" s="90"/>
      <c r="AY18" s="90"/>
      <c r="BB18" s="10"/>
      <c r="BC18" s="9"/>
    </row>
    <row r="19" spans="1:55" ht="19.5" thickBot="1" x14ac:dyDescent="0.45">
      <c r="B19" s="90"/>
      <c r="C19" s="90"/>
      <c r="D19" s="127"/>
      <c r="E19" s="29"/>
      <c r="F19" s="30"/>
      <c r="G19" s="375" t="s">
        <v>13</v>
      </c>
      <c r="H19" s="255"/>
      <c r="I19" s="398" t="s">
        <v>67</v>
      </c>
      <c r="J19" s="398"/>
      <c r="K19" s="398"/>
      <c r="L19" s="398"/>
      <c r="M19" s="398"/>
      <c r="N19" s="398"/>
      <c r="O19" s="398"/>
      <c r="P19" s="383" t="s">
        <v>13</v>
      </c>
      <c r="Q19" s="254"/>
      <c r="R19" s="30"/>
      <c r="S19" s="31"/>
      <c r="T19" s="127"/>
      <c r="AC19" s="90"/>
      <c r="AD19" s="127"/>
      <c r="AE19" s="184"/>
      <c r="AF19" s="122"/>
      <c r="AG19" s="389">
        <f>IF(AR3="","",AW27+AW28)</f>
        <v>0.25</v>
      </c>
      <c r="AH19" s="384"/>
      <c r="AI19" s="388">
        <f>IF(AR3="","",AI21+AK21+AN21)</f>
        <v>1.8000000000000003</v>
      </c>
      <c r="AJ19" s="388"/>
      <c r="AK19" s="388"/>
      <c r="AL19" s="388"/>
      <c r="AM19" s="388"/>
      <c r="AN19" s="388"/>
      <c r="AO19" s="388"/>
      <c r="AP19" s="384">
        <f>IF(AR3="","",AW27+AW28)</f>
        <v>0.25</v>
      </c>
      <c r="AQ19" s="385"/>
      <c r="AR19" s="122"/>
      <c r="AS19" s="185"/>
      <c r="AT19" s="127"/>
      <c r="AU19" s="90"/>
      <c r="AV19" s="90"/>
      <c r="AW19" s="90"/>
      <c r="AX19" s="90"/>
      <c r="AY19" s="90"/>
      <c r="BB19" s="11">
        <f>IF(AR3="","",ROUND(AR3*0.3,3))</f>
        <v>0.6</v>
      </c>
      <c r="BC19" s="12">
        <f>IF(AR3="","",ROUND(AR3*0.3,3))</f>
        <v>0.6</v>
      </c>
    </row>
    <row r="20" spans="1:55" ht="3.75" customHeight="1" thickTop="1" x14ac:dyDescent="0.35">
      <c r="B20" s="90"/>
      <c r="C20" s="90"/>
      <c r="D20" s="90"/>
      <c r="E20" s="376"/>
      <c r="F20" s="373"/>
      <c r="G20" s="377"/>
      <c r="H20" s="378"/>
      <c r="I20" s="379"/>
      <c r="J20" s="380"/>
      <c r="K20" s="380"/>
      <c r="L20" s="380"/>
      <c r="M20" s="380"/>
      <c r="N20" s="380"/>
      <c r="O20" s="381"/>
      <c r="P20" s="378"/>
      <c r="Q20" s="382"/>
      <c r="R20" s="373"/>
      <c r="S20" s="374"/>
      <c r="T20" s="90"/>
      <c r="AC20" s="90"/>
      <c r="AD20" s="90"/>
      <c r="AE20" s="397"/>
      <c r="AF20" s="368"/>
      <c r="AG20" s="396"/>
      <c r="AH20" s="366"/>
      <c r="AI20" s="344"/>
      <c r="AJ20" s="345"/>
      <c r="AK20" s="345"/>
      <c r="AL20" s="345"/>
      <c r="AM20" s="345"/>
      <c r="AN20" s="345"/>
      <c r="AO20" s="346"/>
      <c r="AP20" s="366"/>
      <c r="AQ20" s="367"/>
      <c r="AR20" s="368"/>
      <c r="AS20" s="369"/>
      <c r="AT20" s="90"/>
      <c r="AU20" s="90"/>
      <c r="AV20" s="90"/>
      <c r="AW20" s="90"/>
      <c r="AX20" s="90"/>
      <c r="AY20" s="90"/>
    </row>
    <row r="21" spans="1:55" ht="18.75" customHeight="1" x14ac:dyDescent="0.4">
      <c r="B21" s="90"/>
      <c r="C21" s="90"/>
      <c r="D21" s="90"/>
      <c r="E21" s="348" t="s">
        <v>60</v>
      </c>
      <c r="F21" s="349"/>
      <c r="G21" s="389"/>
      <c r="H21" s="384"/>
      <c r="I21" s="375" t="s">
        <v>44</v>
      </c>
      <c r="J21" s="255"/>
      <c r="K21" s="255" t="s">
        <v>14</v>
      </c>
      <c r="L21" s="255"/>
      <c r="M21" s="255"/>
      <c r="N21" s="383" t="s">
        <v>44</v>
      </c>
      <c r="O21" s="254"/>
      <c r="P21" s="384"/>
      <c r="Q21" s="384"/>
      <c r="R21" s="348" t="s">
        <v>60</v>
      </c>
      <c r="S21" s="349"/>
      <c r="T21" s="90"/>
      <c r="AC21" s="90"/>
      <c r="AD21" s="90"/>
      <c r="AE21" s="348" t="s">
        <v>60</v>
      </c>
      <c r="AF21" s="349"/>
      <c r="AG21" s="389"/>
      <c r="AH21" s="384"/>
      <c r="AI21" s="389">
        <f>IF(AR3="","",CEILING(ROUNDDOWN(BB19,3),0.05))</f>
        <v>0.60000000000000009</v>
      </c>
      <c r="AJ21" s="384"/>
      <c r="AK21" s="384">
        <f>IF(AR4="","",AR4)</f>
        <v>0.6</v>
      </c>
      <c r="AL21" s="384"/>
      <c r="AM21" s="384"/>
      <c r="AN21" s="384">
        <f>IF(AR3="","",CEILING(ROUNDDOWN(BC19,3),0.05))</f>
        <v>0.60000000000000009</v>
      </c>
      <c r="AO21" s="385"/>
      <c r="AP21" s="384"/>
      <c r="AQ21" s="384"/>
      <c r="AR21" s="348" t="s">
        <v>60</v>
      </c>
      <c r="AS21" s="349"/>
      <c r="AT21" s="90"/>
      <c r="AU21" s="90"/>
      <c r="AV21" s="90"/>
      <c r="AW21" s="90"/>
      <c r="AX21" s="90"/>
      <c r="AY21" s="90"/>
    </row>
    <row r="22" spans="1:55" ht="3.75" customHeight="1" x14ac:dyDescent="0.35">
      <c r="B22" s="90"/>
      <c r="C22" s="90"/>
      <c r="D22" s="90"/>
      <c r="E22" s="222"/>
      <c r="F22" s="221"/>
      <c r="G22" s="144"/>
      <c r="H22" s="145"/>
      <c r="I22" s="146"/>
      <c r="J22" s="147"/>
      <c r="K22" s="146"/>
      <c r="L22" s="147"/>
      <c r="M22" s="148"/>
      <c r="N22" s="147"/>
      <c r="O22" s="148"/>
      <c r="P22" s="145"/>
      <c r="Q22" s="149"/>
      <c r="R22" s="222"/>
      <c r="S22" s="221"/>
      <c r="T22" s="90"/>
      <c r="AC22" s="90"/>
      <c r="AD22" s="90"/>
      <c r="AE22" s="222"/>
      <c r="AF22" s="221"/>
      <c r="AG22" s="144"/>
      <c r="AH22" s="145"/>
      <c r="AI22" s="128"/>
      <c r="AJ22" s="129"/>
      <c r="AK22" s="128"/>
      <c r="AL22" s="129"/>
      <c r="AM22" s="130"/>
      <c r="AN22" s="129"/>
      <c r="AO22" s="130"/>
      <c r="AP22" s="145"/>
      <c r="AQ22" s="149"/>
      <c r="AR22" s="222"/>
      <c r="AS22" s="221"/>
      <c r="AT22" s="90"/>
      <c r="AU22" s="90"/>
      <c r="AV22" s="90"/>
      <c r="AW22" s="90"/>
      <c r="AX22" s="90"/>
      <c r="AY22" s="90"/>
    </row>
    <row r="23" spans="1:55" ht="18.75" customHeight="1" x14ac:dyDescent="0.4">
      <c r="B23" s="90"/>
      <c r="C23" s="90"/>
      <c r="D23" s="90"/>
      <c r="E23" s="222"/>
      <c r="F23" s="221"/>
      <c r="G23" s="144"/>
      <c r="H23" s="145"/>
      <c r="I23" s="253" t="s">
        <v>43</v>
      </c>
      <c r="J23" s="254"/>
      <c r="K23" s="144"/>
      <c r="L23" s="145"/>
      <c r="M23" s="149"/>
      <c r="N23" s="253" t="s">
        <v>43</v>
      </c>
      <c r="O23" s="254"/>
      <c r="P23" s="145"/>
      <c r="Q23" s="149"/>
      <c r="R23" s="222"/>
      <c r="S23" s="221"/>
      <c r="T23" s="90"/>
      <c r="AC23" s="90"/>
      <c r="AD23" s="90"/>
      <c r="AE23" s="222"/>
      <c r="AF23" s="221"/>
      <c r="AG23" s="144"/>
      <c r="AH23" s="145"/>
      <c r="AI23" s="152"/>
      <c r="AJ23" s="153"/>
      <c r="AK23" s="152"/>
      <c r="AL23" s="153"/>
      <c r="AM23" s="154"/>
      <c r="AN23" s="153"/>
      <c r="AO23" s="154"/>
      <c r="AP23" s="145"/>
      <c r="AQ23" s="149"/>
      <c r="AR23" s="222"/>
      <c r="AS23" s="221"/>
      <c r="AT23" s="90"/>
      <c r="AU23" s="90"/>
      <c r="AV23" s="90"/>
      <c r="AW23" s="90"/>
      <c r="AX23" s="90"/>
      <c r="AY23" s="90"/>
    </row>
    <row r="24" spans="1:55" ht="5.25" customHeight="1" x14ac:dyDescent="0.4">
      <c r="B24" s="43"/>
      <c r="C24" s="43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AB24" s="13"/>
      <c r="AC24" s="43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</row>
    <row r="25" spans="1:55" ht="18.75" customHeight="1" x14ac:dyDescent="0.4">
      <c r="A25" s="15"/>
      <c r="B25" s="46"/>
      <c r="C25" s="266" t="s">
        <v>1</v>
      </c>
      <c r="D25" s="90"/>
      <c r="E25" s="259"/>
      <c r="F25" s="260"/>
      <c r="G25" s="256" t="s">
        <v>96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8"/>
      <c r="R25" s="338"/>
      <c r="S25" s="338"/>
      <c r="T25" s="235"/>
      <c r="U25" s="17"/>
      <c r="V25" s="18"/>
      <c r="W25" s="1" t="s">
        <v>11</v>
      </c>
      <c r="AA25" s="19"/>
      <c r="AB25" s="16"/>
      <c r="AC25" s="131"/>
      <c r="AD25" s="46"/>
      <c r="AE25" s="259"/>
      <c r="AF25" s="260"/>
      <c r="AG25" s="256" t="s">
        <v>96</v>
      </c>
      <c r="AH25" s="257"/>
      <c r="AI25" s="257"/>
      <c r="AJ25" s="257"/>
      <c r="AK25" s="257"/>
      <c r="AL25" s="257"/>
      <c r="AM25" s="257"/>
      <c r="AN25" s="257"/>
      <c r="AO25" s="257"/>
      <c r="AP25" s="257"/>
      <c r="AQ25" s="258"/>
      <c r="AR25" s="338"/>
      <c r="AS25" s="338"/>
      <c r="AT25" s="235"/>
      <c r="AU25" s="45"/>
      <c r="AV25" s="66"/>
      <c r="AW25" s="333">
        <f>IF(AG3="","",AG3)</f>
        <v>0.05</v>
      </c>
      <c r="AX25" s="333"/>
      <c r="AY25" s="333"/>
    </row>
    <row r="26" spans="1:55" ht="18.75" customHeight="1" x14ac:dyDescent="0.4">
      <c r="A26" s="15"/>
      <c r="B26" s="46"/>
      <c r="C26" s="267"/>
      <c r="D26" s="90"/>
      <c r="E26" s="150"/>
      <c r="F26" s="150"/>
      <c r="G26" s="256" t="s">
        <v>63</v>
      </c>
      <c r="H26" s="257"/>
      <c r="I26" s="257"/>
      <c r="J26" s="257"/>
      <c r="K26" s="257"/>
      <c r="L26" s="257"/>
      <c r="M26" s="257"/>
      <c r="N26" s="257"/>
      <c r="O26" s="257"/>
      <c r="P26" s="257"/>
      <c r="Q26" s="258"/>
      <c r="R26" s="150"/>
      <c r="S26" s="150"/>
      <c r="T26" s="43"/>
      <c r="U26" s="17"/>
      <c r="V26" s="18"/>
      <c r="W26" s="1" t="s">
        <v>12</v>
      </c>
      <c r="AA26" s="19"/>
      <c r="AB26" s="16"/>
      <c r="AC26" s="132"/>
      <c r="AD26" s="46"/>
      <c r="AE26" s="150"/>
      <c r="AF26" s="150"/>
      <c r="AG26" s="256" t="s">
        <v>63</v>
      </c>
      <c r="AH26" s="257"/>
      <c r="AI26" s="257"/>
      <c r="AJ26" s="257"/>
      <c r="AK26" s="257"/>
      <c r="AL26" s="257"/>
      <c r="AM26" s="257"/>
      <c r="AN26" s="257"/>
      <c r="AO26" s="257"/>
      <c r="AP26" s="257"/>
      <c r="AQ26" s="258"/>
      <c r="AR26" s="150"/>
      <c r="AS26" s="150"/>
      <c r="AT26" s="43"/>
      <c r="AU26" s="45"/>
      <c r="AV26" s="66"/>
      <c r="AW26" s="333">
        <f>IF(AG4="","",AG4)</f>
        <v>0.05</v>
      </c>
      <c r="AX26" s="333"/>
      <c r="AY26" s="333"/>
    </row>
    <row r="27" spans="1:55" ht="18.75" customHeight="1" x14ac:dyDescent="0.4">
      <c r="A27" s="15"/>
      <c r="B27" s="46"/>
      <c r="C27" s="267"/>
      <c r="D27" s="90"/>
      <c r="E27" s="90"/>
      <c r="F27" s="90"/>
      <c r="G27" s="90"/>
      <c r="H27" s="90"/>
      <c r="I27" s="355" t="str">
        <f>IF(AW27=0,"なし","上層路盤（RM-30,40）")</f>
        <v>上層路盤（RM-30,40）</v>
      </c>
      <c r="J27" s="289"/>
      <c r="K27" s="289"/>
      <c r="L27" s="289"/>
      <c r="M27" s="289"/>
      <c r="N27" s="289"/>
      <c r="O27" s="290"/>
      <c r="P27" s="150"/>
      <c r="Q27" s="90"/>
      <c r="R27" s="43"/>
      <c r="S27" s="43"/>
      <c r="T27" s="43"/>
      <c r="U27" s="17"/>
      <c r="V27" s="18"/>
      <c r="W27" s="1" t="s">
        <v>6</v>
      </c>
      <c r="AA27" s="19"/>
      <c r="AB27" s="16"/>
      <c r="AC27" s="132"/>
      <c r="AD27" s="46"/>
      <c r="AE27" s="90"/>
      <c r="AF27" s="90"/>
      <c r="AG27" s="90"/>
      <c r="AH27" s="90"/>
      <c r="AI27" s="355" t="str">
        <f>IF(AW27=0,"なし","上層路盤（RM-30,40）")</f>
        <v>上層路盤（RM-30,40）</v>
      </c>
      <c r="AJ27" s="289"/>
      <c r="AK27" s="289"/>
      <c r="AL27" s="289"/>
      <c r="AM27" s="289"/>
      <c r="AN27" s="289"/>
      <c r="AO27" s="290"/>
      <c r="AP27" s="150"/>
      <c r="AQ27" s="90"/>
      <c r="AR27" s="43"/>
      <c r="AS27" s="43"/>
      <c r="AT27" s="43"/>
      <c r="AU27" s="45"/>
      <c r="AV27" s="66"/>
      <c r="AW27" s="333">
        <f>IF(AG5="","",AG5)</f>
        <v>0.1</v>
      </c>
      <c r="AX27" s="333"/>
      <c r="AY27" s="333"/>
    </row>
    <row r="28" spans="1:55" ht="18.75" customHeight="1" x14ac:dyDescent="0.4">
      <c r="A28" s="15"/>
      <c r="B28" s="46"/>
      <c r="C28" s="267"/>
      <c r="D28" s="90"/>
      <c r="E28" s="90"/>
      <c r="F28" s="90"/>
      <c r="G28" s="90"/>
      <c r="H28" s="90"/>
      <c r="I28" s="356" t="str">
        <f>IF(AW28=0,"なし","下層路盤（RC-40）")</f>
        <v>下層路盤（RC-40）</v>
      </c>
      <c r="J28" s="357"/>
      <c r="K28" s="357"/>
      <c r="L28" s="357"/>
      <c r="M28" s="357"/>
      <c r="N28" s="357"/>
      <c r="O28" s="358"/>
      <c r="P28" s="150"/>
      <c r="Q28" s="43"/>
      <c r="R28" s="43"/>
      <c r="S28" s="46"/>
      <c r="T28" s="46"/>
      <c r="U28" s="17"/>
      <c r="V28" s="18"/>
      <c r="W28" s="1" t="s">
        <v>58</v>
      </c>
      <c r="AA28" s="19"/>
      <c r="AB28" s="16"/>
      <c r="AC28" s="132"/>
      <c r="AD28" s="46"/>
      <c r="AE28" s="90"/>
      <c r="AF28" s="90"/>
      <c r="AG28" s="90"/>
      <c r="AH28" s="90"/>
      <c r="AI28" s="356" t="str">
        <f>IF(AW28=0,"なし","下層路盤（RC-40）")</f>
        <v>下層路盤（RC-40）</v>
      </c>
      <c r="AJ28" s="357"/>
      <c r="AK28" s="357"/>
      <c r="AL28" s="357"/>
      <c r="AM28" s="357"/>
      <c r="AN28" s="357"/>
      <c r="AO28" s="358"/>
      <c r="AP28" s="150"/>
      <c r="AQ28" s="43"/>
      <c r="AR28" s="43"/>
      <c r="AS28" s="46"/>
      <c r="AT28" s="46"/>
      <c r="AU28" s="45"/>
      <c r="AV28" s="66"/>
      <c r="AW28" s="333">
        <f>IF(AG6="","",AG6)</f>
        <v>0.15</v>
      </c>
      <c r="AX28" s="333"/>
      <c r="AY28" s="333"/>
    </row>
    <row r="29" spans="1:55" ht="18.75" customHeight="1" x14ac:dyDescent="0.4">
      <c r="A29" s="15"/>
      <c r="B29" s="46"/>
      <c r="C29" s="267"/>
      <c r="D29" s="90"/>
      <c r="E29" s="90"/>
      <c r="F29" s="90"/>
      <c r="G29" s="90"/>
      <c r="H29" s="90"/>
      <c r="I29" s="90"/>
      <c r="J29" s="90"/>
      <c r="K29" s="360" t="s">
        <v>55</v>
      </c>
      <c r="L29" s="361"/>
      <c r="M29" s="362"/>
      <c r="N29" s="90"/>
      <c r="O29" s="90"/>
      <c r="P29" s="90"/>
      <c r="Q29" s="90"/>
      <c r="R29" s="90"/>
      <c r="S29" s="47"/>
      <c r="T29" s="47"/>
      <c r="U29" s="16"/>
      <c r="AA29" s="19"/>
      <c r="AB29" s="16"/>
      <c r="AC29" s="359">
        <f>IF(AR3="","",AR3)</f>
        <v>2</v>
      </c>
      <c r="AD29" s="211"/>
      <c r="AE29" s="211"/>
      <c r="AF29" s="211"/>
      <c r="AG29" s="90"/>
      <c r="AH29" s="90"/>
      <c r="AI29" s="90"/>
      <c r="AJ29" s="90"/>
      <c r="AK29" s="360" t="s">
        <v>55</v>
      </c>
      <c r="AL29" s="361"/>
      <c r="AM29" s="362"/>
      <c r="AN29" s="90"/>
      <c r="AO29" s="90"/>
      <c r="AP29" s="90"/>
      <c r="AQ29" s="90"/>
      <c r="AR29" s="90"/>
      <c r="AS29" s="47"/>
      <c r="AT29" s="47"/>
      <c r="AU29" s="47"/>
      <c r="AV29" s="47"/>
      <c r="AW29" s="90"/>
      <c r="AX29" s="90"/>
      <c r="AY29" s="90"/>
    </row>
    <row r="30" spans="1:55" ht="18.75" customHeight="1" x14ac:dyDescent="0.4">
      <c r="A30" s="15"/>
      <c r="B30" s="46"/>
      <c r="C30" s="267"/>
      <c r="D30" s="90"/>
      <c r="E30" s="90"/>
      <c r="F30" s="90"/>
      <c r="G30" s="90"/>
      <c r="H30" s="90"/>
      <c r="I30" s="90"/>
      <c r="J30" s="90"/>
      <c r="K30" s="363"/>
      <c r="L30" s="364"/>
      <c r="M30" s="365"/>
      <c r="N30" s="90"/>
      <c r="O30" s="90"/>
      <c r="P30" s="90"/>
      <c r="Q30" s="90"/>
      <c r="R30" s="90"/>
      <c r="S30" s="90"/>
      <c r="T30" s="90"/>
      <c r="AA30" s="19"/>
      <c r="AB30" s="16"/>
      <c r="AC30" s="359"/>
      <c r="AD30" s="211"/>
      <c r="AE30" s="211"/>
      <c r="AF30" s="211"/>
      <c r="AG30" s="90"/>
      <c r="AH30" s="90"/>
      <c r="AI30" s="90"/>
      <c r="AJ30" s="90"/>
      <c r="AK30" s="363"/>
      <c r="AL30" s="364"/>
      <c r="AM30" s="365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</row>
    <row r="31" spans="1:55" ht="18.75" customHeight="1" x14ac:dyDescent="0.4">
      <c r="A31" s="15"/>
      <c r="B31" s="46"/>
      <c r="C31" s="267"/>
      <c r="D31" s="90"/>
      <c r="E31" s="90"/>
      <c r="F31" s="90"/>
      <c r="G31" s="90"/>
      <c r="H31" s="90"/>
      <c r="I31" s="90"/>
      <c r="J31" s="90"/>
      <c r="K31" s="363"/>
      <c r="L31" s="364"/>
      <c r="M31" s="365"/>
      <c r="N31" s="90"/>
      <c r="O31" s="90"/>
      <c r="P31" s="90"/>
      <c r="Q31" s="90"/>
      <c r="R31" s="90"/>
      <c r="S31" s="90"/>
      <c r="T31" s="90"/>
      <c r="AA31" s="19"/>
      <c r="AB31" s="16"/>
      <c r="AC31" s="359"/>
      <c r="AD31" s="211"/>
      <c r="AE31" s="211"/>
      <c r="AF31" s="211"/>
      <c r="AG31" s="90"/>
      <c r="AH31" s="90"/>
      <c r="AI31" s="90"/>
      <c r="AJ31" s="90"/>
      <c r="AK31" s="363"/>
      <c r="AL31" s="364"/>
      <c r="AM31" s="365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</row>
    <row r="32" spans="1:55" ht="18.75" customHeight="1" thickBot="1" x14ac:dyDescent="0.45">
      <c r="A32" s="15"/>
      <c r="B32" s="46"/>
      <c r="C32" s="267"/>
      <c r="D32" s="90"/>
      <c r="E32" s="90"/>
      <c r="F32" s="90"/>
      <c r="G32" s="90"/>
      <c r="H32" s="90"/>
      <c r="I32" s="90"/>
      <c r="J32" s="90"/>
      <c r="K32" s="216"/>
      <c r="L32" s="219"/>
      <c r="M32" s="218"/>
      <c r="N32" s="90"/>
      <c r="O32" s="90"/>
      <c r="P32" s="90"/>
      <c r="Q32" s="90"/>
      <c r="R32" s="90"/>
      <c r="S32" s="90"/>
      <c r="T32" s="90"/>
      <c r="AA32" s="19"/>
      <c r="AB32" s="16"/>
      <c r="AC32" s="210"/>
      <c r="AD32" s="211"/>
      <c r="AE32" s="211"/>
      <c r="AF32" s="211"/>
      <c r="AG32" s="90"/>
      <c r="AH32" s="90"/>
      <c r="AI32" s="90"/>
      <c r="AJ32" s="90"/>
      <c r="AK32" s="216"/>
      <c r="AL32" s="219"/>
      <c r="AM32" s="218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</row>
    <row r="33" spans="1:51" ht="18.75" customHeight="1" x14ac:dyDescent="0.4">
      <c r="A33" s="15"/>
      <c r="B33" s="46"/>
      <c r="C33" s="267"/>
      <c r="D33" s="90"/>
      <c r="E33" s="90"/>
      <c r="F33" s="90"/>
      <c r="G33" s="90"/>
      <c r="H33" s="90"/>
      <c r="I33" s="90"/>
      <c r="J33" s="90"/>
      <c r="K33" s="216"/>
      <c r="L33" s="217"/>
      <c r="M33" s="218"/>
      <c r="N33" s="90"/>
      <c r="O33" s="90"/>
      <c r="P33" s="90"/>
      <c r="Q33" s="90"/>
      <c r="R33" s="90"/>
      <c r="S33" s="90"/>
      <c r="T33" s="90"/>
      <c r="AA33" s="19"/>
      <c r="AB33" s="16"/>
      <c r="AC33" s="132"/>
      <c r="AD33" s="46"/>
      <c r="AE33" s="90"/>
      <c r="AF33" s="90"/>
      <c r="AG33" s="90"/>
      <c r="AH33" s="90"/>
      <c r="AI33" s="90"/>
      <c r="AJ33" s="90"/>
      <c r="AK33" s="216"/>
      <c r="AL33" s="217"/>
      <c r="AM33" s="218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</row>
    <row r="34" spans="1:51" ht="19.5" customHeight="1" x14ac:dyDescent="0.4">
      <c r="A34" s="15"/>
      <c r="B34" s="43"/>
      <c r="C34" s="268"/>
      <c r="D34" s="43"/>
      <c r="E34" s="43"/>
      <c r="F34" s="43"/>
      <c r="G34" s="43"/>
      <c r="H34" s="43"/>
      <c r="I34" s="43"/>
      <c r="J34" s="90"/>
      <c r="K34" s="48"/>
      <c r="L34" s="49" t="s">
        <v>17</v>
      </c>
      <c r="M34" s="50"/>
      <c r="N34" s="90"/>
      <c r="O34" s="90"/>
      <c r="P34" s="90"/>
      <c r="Q34" s="90"/>
      <c r="R34" s="90"/>
      <c r="S34" s="90"/>
      <c r="T34" s="90"/>
      <c r="AA34" s="19"/>
      <c r="AB34" s="13"/>
      <c r="AC34" s="133"/>
      <c r="AD34" s="43"/>
      <c r="AE34" s="43"/>
      <c r="AF34" s="43"/>
      <c r="AG34" s="43"/>
      <c r="AH34" s="43"/>
      <c r="AI34" s="43"/>
      <c r="AJ34" s="90"/>
      <c r="AK34" s="48"/>
      <c r="AL34" s="49" t="s">
        <v>17</v>
      </c>
      <c r="AM34" s="5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</row>
    <row r="35" spans="1:51" ht="5.25" customHeight="1" x14ac:dyDescent="0.4">
      <c r="A35" s="15"/>
      <c r="B35" s="47"/>
      <c r="C35" s="151"/>
      <c r="D35" s="47"/>
      <c r="E35" s="47"/>
      <c r="F35" s="47"/>
      <c r="G35" s="47"/>
      <c r="H35" s="47"/>
      <c r="I35" s="47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AA35" s="19"/>
      <c r="AB35" s="20"/>
      <c r="AC35" s="151"/>
      <c r="AD35" s="47"/>
      <c r="AE35" s="47"/>
      <c r="AF35" s="47"/>
      <c r="AG35" s="47"/>
      <c r="AH35" s="47"/>
      <c r="AI35" s="47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</row>
    <row r="36" spans="1:51" x14ac:dyDescent="0.4">
      <c r="A36" s="15"/>
      <c r="B36" s="46"/>
      <c r="C36" s="134"/>
      <c r="D36" s="46"/>
      <c r="E36" s="46"/>
      <c r="F36" s="46"/>
      <c r="G36" s="46"/>
      <c r="H36" s="46"/>
      <c r="I36" s="46"/>
      <c r="J36" s="90"/>
      <c r="K36" s="352" t="s">
        <v>7</v>
      </c>
      <c r="L36" s="353"/>
      <c r="M36" s="354"/>
      <c r="N36" s="90"/>
      <c r="O36" s="90"/>
      <c r="P36" s="90"/>
      <c r="Q36" s="90"/>
      <c r="R36" s="90"/>
      <c r="S36" s="90"/>
      <c r="T36" s="90"/>
      <c r="AA36" s="19"/>
      <c r="AB36" s="16"/>
      <c r="AC36" s="134"/>
      <c r="AD36" s="46"/>
      <c r="AE36" s="46"/>
      <c r="AF36" s="46"/>
      <c r="AG36" s="46"/>
      <c r="AH36" s="46"/>
      <c r="AI36" s="46"/>
      <c r="AJ36" s="90"/>
      <c r="AK36" s="344">
        <f>IF(AR4="","",AR4)</f>
        <v>0.6</v>
      </c>
      <c r="AL36" s="345"/>
      <c r="AM36" s="346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</row>
    <row r="37" spans="1:51" ht="2.25" customHeight="1" x14ac:dyDescent="0.4">
      <c r="B37" s="16"/>
      <c r="C37" s="16"/>
      <c r="D37" s="16"/>
      <c r="E37" s="16"/>
      <c r="F37" s="16"/>
      <c r="G37" s="16"/>
      <c r="H37" s="16"/>
      <c r="I37" s="16"/>
      <c r="K37" s="21"/>
      <c r="L37" s="16"/>
      <c r="M37" s="22"/>
      <c r="AB37" s="16"/>
      <c r="AC37" s="16"/>
      <c r="AD37" s="16"/>
      <c r="AE37" s="16"/>
      <c r="AF37" s="16"/>
      <c r="AG37" s="16"/>
      <c r="AH37" s="16"/>
      <c r="AI37" s="16"/>
      <c r="AK37" s="21"/>
      <c r="AL37" s="16"/>
      <c r="AM37" s="22"/>
    </row>
    <row r="38" spans="1:51" ht="24" x14ac:dyDescent="0.4">
      <c r="A38" s="52" t="s">
        <v>79</v>
      </c>
    </row>
    <row r="39" spans="1:51" ht="24" x14ac:dyDescent="0.4">
      <c r="A39" s="52" t="s">
        <v>53</v>
      </c>
      <c r="AC39" s="136"/>
      <c r="AD39" s="36" t="s">
        <v>25</v>
      </c>
      <c r="AE39" s="36"/>
      <c r="AF39" s="36"/>
      <c r="AG39" s="36"/>
      <c r="AH39" s="36"/>
      <c r="AI39" s="36"/>
      <c r="AJ39" s="36"/>
      <c r="AK39" s="36"/>
      <c r="AL39" s="36"/>
      <c r="AM39" s="36" t="s">
        <v>23</v>
      </c>
      <c r="AN39" s="36"/>
      <c r="AO39" s="36"/>
      <c r="AP39" s="36"/>
      <c r="AQ39" s="36"/>
      <c r="AR39" s="36"/>
      <c r="AS39" s="36"/>
      <c r="AT39" s="24"/>
    </row>
    <row r="40" spans="1:51" x14ac:dyDescent="0.4">
      <c r="C40" s="1" t="s">
        <v>0</v>
      </c>
      <c r="N40" s="3"/>
      <c r="P40" s="23"/>
      <c r="AC40" s="35"/>
      <c r="AD40" s="140"/>
      <c r="AE40" s="140"/>
      <c r="AF40" s="139" t="s">
        <v>26</v>
      </c>
      <c r="AG40" s="16" t="s">
        <v>2</v>
      </c>
      <c r="AH40" s="343">
        <v>7.42</v>
      </c>
      <c r="AI40" s="343"/>
      <c r="AJ40" s="343"/>
      <c r="AK40" s="16" t="s">
        <v>3</v>
      </c>
      <c r="AL40" s="16"/>
      <c r="AM40" s="140"/>
      <c r="AN40" s="140"/>
      <c r="AO40" s="139"/>
      <c r="AP40" s="139" t="s">
        <v>42</v>
      </c>
      <c r="AQ40" s="342">
        <v>1.5</v>
      </c>
      <c r="AR40" s="342"/>
      <c r="AS40" s="342"/>
      <c r="AT40" s="25" t="s">
        <v>3</v>
      </c>
    </row>
    <row r="41" spans="1:51" ht="18" customHeight="1" x14ac:dyDescent="0.4">
      <c r="C41" s="225" t="s">
        <v>61</v>
      </c>
      <c r="D41" s="231" t="s">
        <v>51</v>
      </c>
      <c r="AC41" s="35"/>
      <c r="AD41" s="16"/>
      <c r="AE41" s="16"/>
      <c r="AF41" s="139" t="s">
        <v>28</v>
      </c>
      <c r="AG41" s="16" t="s">
        <v>2</v>
      </c>
      <c r="AH41" s="343">
        <v>3.23</v>
      </c>
      <c r="AI41" s="343"/>
      <c r="AJ41" s="343"/>
      <c r="AK41" s="16" t="s">
        <v>3</v>
      </c>
      <c r="AL41" s="16"/>
      <c r="AM41" s="16"/>
      <c r="AN41" s="16"/>
      <c r="AO41" s="139"/>
      <c r="AP41" s="139" t="s">
        <v>57</v>
      </c>
      <c r="AQ41" s="350">
        <f>IF(AR4="","",AR4)</f>
        <v>0.6</v>
      </c>
      <c r="AR41" s="350"/>
      <c r="AS41" s="350"/>
      <c r="AT41" s="25" t="s">
        <v>3</v>
      </c>
    </row>
    <row r="42" spans="1:51" ht="18" customHeight="1" x14ac:dyDescent="0.4">
      <c r="C42" s="226" t="s">
        <v>61</v>
      </c>
      <c r="D42" s="231" t="s">
        <v>82</v>
      </c>
      <c r="AC42" s="141"/>
      <c r="AD42" s="14"/>
      <c r="AE42" s="14"/>
      <c r="AF42" s="142" t="s">
        <v>29</v>
      </c>
      <c r="AG42" s="14" t="s">
        <v>30</v>
      </c>
      <c r="AH42" s="351">
        <f>IF(AH40="","",BB53)</f>
        <v>3.23</v>
      </c>
      <c r="AI42" s="351"/>
      <c r="AJ42" s="351"/>
      <c r="AK42" s="14" t="s">
        <v>3</v>
      </c>
      <c r="AL42" s="14"/>
      <c r="AM42" s="14"/>
      <c r="AN42" s="14"/>
      <c r="AO42" s="14"/>
      <c r="AP42" s="14"/>
      <c r="AQ42" s="14"/>
      <c r="AR42" s="14"/>
      <c r="AS42" s="14"/>
      <c r="AT42" s="27"/>
    </row>
    <row r="43" spans="1:51" x14ac:dyDescent="0.4">
      <c r="C43" s="226" t="s">
        <v>61</v>
      </c>
      <c r="D43" s="231" t="s">
        <v>90</v>
      </c>
      <c r="AC43" s="1" t="s">
        <v>50</v>
      </c>
      <c r="AD43" s="5"/>
    </row>
    <row r="44" spans="1:51" x14ac:dyDescent="0.4">
      <c r="C44" s="226" t="s">
        <v>61</v>
      </c>
      <c r="D44" s="231" t="s">
        <v>91</v>
      </c>
    </row>
    <row r="45" spans="1:51" x14ac:dyDescent="0.4">
      <c r="C45" s="232" t="s">
        <v>61</v>
      </c>
      <c r="D45" s="231" t="s">
        <v>87</v>
      </c>
    </row>
    <row r="46" spans="1:51" x14ac:dyDescent="0.4">
      <c r="C46" s="232"/>
      <c r="D46" s="233" t="s">
        <v>92</v>
      </c>
    </row>
    <row r="47" spans="1:51" x14ac:dyDescent="0.4">
      <c r="C47" s="226" t="s">
        <v>88</v>
      </c>
      <c r="D47" s="230" t="s">
        <v>89</v>
      </c>
    </row>
    <row r="48" spans="1:51" x14ac:dyDescent="0.4">
      <c r="C48" s="226" t="s">
        <v>61</v>
      </c>
      <c r="D48" s="230" t="s">
        <v>59</v>
      </c>
    </row>
    <row r="49" spans="1:55" x14ac:dyDescent="0.4">
      <c r="C49" s="209"/>
      <c r="D49" s="220"/>
    </row>
    <row r="50" spans="1:55" ht="19.5" thickBot="1" x14ac:dyDescent="0.45">
      <c r="A50" s="53"/>
      <c r="B50" s="53"/>
      <c r="C50" s="53"/>
      <c r="D50" s="53"/>
      <c r="E50" s="293" t="s">
        <v>38</v>
      </c>
      <c r="F50" s="293"/>
      <c r="G50" s="293"/>
      <c r="H50" s="293"/>
      <c r="I50" s="293"/>
      <c r="J50" s="293"/>
      <c r="K50" s="293"/>
      <c r="L50" s="293"/>
      <c r="M50" s="293"/>
      <c r="N50" s="293"/>
      <c r="O50" s="53"/>
      <c r="P50" s="38"/>
      <c r="Q50" s="38"/>
      <c r="R50" s="53"/>
      <c r="S50" s="53"/>
      <c r="T50" s="38"/>
      <c r="U50" s="38"/>
      <c r="V50" s="38"/>
      <c r="W50" s="38"/>
      <c r="X50" s="38"/>
      <c r="Y50" s="38"/>
      <c r="Z50" s="38"/>
      <c r="AA50" s="38"/>
      <c r="AB50" s="38"/>
      <c r="AC50" s="53"/>
      <c r="AD50" s="53"/>
      <c r="AE50" s="53"/>
      <c r="AF50" s="53"/>
      <c r="AG50" s="293" t="s">
        <v>38</v>
      </c>
      <c r="AH50" s="293"/>
      <c r="AI50" s="293"/>
      <c r="AJ50" s="293"/>
      <c r="AK50" s="293"/>
      <c r="AL50" s="293"/>
      <c r="AM50" s="293"/>
      <c r="AN50" s="293"/>
      <c r="AO50" s="293"/>
      <c r="AP50" s="293"/>
      <c r="AQ50" s="53"/>
      <c r="AR50" s="38"/>
      <c r="AS50" s="38"/>
      <c r="AT50" s="53"/>
      <c r="AU50" s="53"/>
      <c r="AV50" s="38"/>
      <c r="AW50" s="38"/>
    </row>
    <row r="51" spans="1:55" ht="18.75" customHeight="1" thickTop="1" x14ac:dyDescent="0.4">
      <c r="A51" s="38"/>
      <c r="B51" s="38"/>
      <c r="C51" s="38"/>
      <c r="D51" s="244" t="s">
        <v>19</v>
      </c>
      <c r="E51" s="244"/>
      <c r="F51" s="38"/>
      <c r="G51" s="38"/>
      <c r="H51" s="38"/>
      <c r="I51" s="54"/>
      <c r="J51" s="38"/>
      <c r="K51" s="38"/>
      <c r="L51" s="244" t="s">
        <v>27</v>
      </c>
      <c r="M51" s="244"/>
      <c r="N51" s="244"/>
      <c r="O51" s="244"/>
      <c r="P51" s="244"/>
      <c r="Q51" s="244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244" t="s">
        <v>19</v>
      </c>
      <c r="AG51" s="244"/>
      <c r="AH51" s="38"/>
      <c r="AI51" s="38"/>
      <c r="AJ51" s="38"/>
      <c r="AK51" s="54"/>
      <c r="AL51" s="38"/>
      <c r="AM51" s="38"/>
      <c r="AN51" s="332" t="str">
        <f>IF(AH41=AH42,"半幅員(CLまで)","全幅員")</f>
        <v>半幅員(CLまで)</v>
      </c>
      <c r="AO51" s="332"/>
      <c r="AP51" s="332"/>
      <c r="AQ51" s="332"/>
      <c r="AR51" s="332"/>
      <c r="AS51" s="332"/>
      <c r="AT51" s="38"/>
      <c r="AU51" s="38"/>
      <c r="AV51" s="38"/>
      <c r="AW51" s="38"/>
      <c r="BB51" s="6" t="s">
        <v>10</v>
      </c>
      <c r="BC51" s="7"/>
    </row>
    <row r="52" spans="1:55" x14ac:dyDescent="0.4">
      <c r="A52" s="38"/>
      <c r="B52" s="38"/>
      <c r="C52" s="38"/>
      <c r="D52" s="244"/>
      <c r="E52" s="244"/>
      <c r="F52" s="38"/>
      <c r="G52" s="38"/>
      <c r="H52" s="38"/>
      <c r="I52" s="54"/>
      <c r="J52" s="38"/>
      <c r="K52" s="54"/>
      <c r="L52" s="244"/>
      <c r="M52" s="244"/>
      <c r="N52" s="244"/>
      <c r="O52" s="244"/>
      <c r="P52" s="244"/>
      <c r="Q52" s="244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244"/>
      <c r="AG52" s="244"/>
      <c r="AH52" s="38"/>
      <c r="AI52" s="38"/>
      <c r="AJ52" s="38"/>
      <c r="AK52" s="54"/>
      <c r="AL52" s="38"/>
      <c r="AM52" s="54"/>
      <c r="AN52" s="332"/>
      <c r="AO52" s="332"/>
      <c r="AP52" s="332"/>
      <c r="AQ52" s="332"/>
      <c r="AR52" s="332"/>
      <c r="AS52" s="332"/>
      <c r="AT52" s="38"/>
      <c r="AU52" s="38"/>
      <c r="AV52" s="38"/>
      <c r="AW52" s="38"/>
      <c r="BB52" s="8">
        <f>ROUND(AG59+AK59+AU65+AU66,3)</f>
        <v>2.35</v>
      </c>
      <c r="BC52" s="9"/>
    </row>
    <row r="53" spans="1:55" x14ac:dyDescent="0.4">
      <c r="A53" s="53"/>
      <c r="B53" s="53"/>
      <c r="C53" s="53"/>
      <c r="D53" s="53"/>
      <c r="E53" s="240" t="s">
        <v>93</v>
      </c>
      <c r="F53" s="241"/>
      <c r="G53" s="241"/>
      <c r="H53" s="241"/>
      <c r="I53" s="241"/>
      <c r="J53" s="241"/>
      <c r="K53" s="241"/>
      <c r="L53" s="241"/>
      <c r="M53" s="241"/>
      <c r="N53" s="292"/>
      <c r="O53" s="53"/>
      <c r="P53" s="38"/>
      <c r="Q53" s="38"/>
      <c r="R53" s="53"/>
      <c r="S53" s="53"/>
      <c r="T53" s="38"/>
      <c r="U53" s="38"/>
      <c r="V53" s="38"/>
      <c r="W53" s="38"/>
      <c r="X53" s="38"/>
      <c r="Y53" s="38"/>
      <c r="Z53" s="38"/>
      <c r="AA53" s="38"/>
      <c r="AB53" s="38"/>
      <c r="AC53" s="53"/>
      <c r="AD53" s="53"/>
      <c r="AE53" s="53"/>
      <c r="AF53" s="53"/>
      <c r="AG53" s="282">
        <f>IF(AQ40="","",AG55+AO55)</f>
        <v>3.23</v>
      </c>
      <c r="AH53" s="283"/>
      <c r="AI53" s="283"/>
      <c r="AJ53" s="283"/>
      <c r="AK53" s="283"/>
      <c r="AL53" s="283"/>
      <c r="AM53" s="283"/>
      <c r="AN53" s="283"/>
      <c r="AO53" s="283"/>
      <c r="AP53" s="284"/>
      <c r="AQ53" s="53"/>
      <c r="AR53" s="38"/>
      <c r="AS53" s="38"/>
      <c r="AT53" s="53"/>
      <c r="AU53" s="53"/>
      <c r="AV53" s="38"/>
      <c r="AW53" s="38"/>
      <c r="BB53" s="8">
        <f>IF(BB52&lt;AH41,AH41,AH40)</f>
        <v>3.23</v>
      </c>
      <c r="BC53" s="9"/>
    </row>
    <row r="54" spans="1:55" ht="3.75" customHeight="1" x14ac:dyDescent="0.4">
      <c r="A54" s="53"/>
      <c r="B54" s="53"/>
      <c r="C54" s="53"/>
      <c r="D54" s="53"/>
      <c r="E54" s="80"/>
      <c r="F54" s="81"/>
      <c r="G54" s="81"/>
      <c r="H54" s="81"/>
      <c r="I54" s="81"/>
      <c r="J54" s="81"/>
      <c r="K54" s="81"/>
      <c r="L54" s="81"/>
      <c r="M54" s="41"/>
      <c r="N54" s="82"/>
      <c r="O54" s="53"/>
      <c r="P54" s="38"/>
      <c r="Q54" s="38"/>
      <c r="R54" s="53"/>
      <c r="S54" s="53"/>
      <c r="T54" s="38"/>
      <c r="U54" s="38"/>
      <c r="V54" s="38"/>
      <c r="W54" s="38"/>
      <c r="X54" s="38"/>
      <c r="Y54" s="38"/>
      <c r="Z54" s="38"/>
      <c r="AA54" s="38"/>
      <c r="AB54" s="38"/>
      <c r="AC54" s="53"/>
      <c r="AD54" s="53"/>
      <c r="AE54" s="53"/>
      <c r="AF54" s="53"/>
      <c r="AG54" s="115"/>
      <c r="AH54" s="88"/>
      <c r="AI54" s="88"/>
      <c r="AJ54" s="88"/>
      <c r="AK54" s="88"/>
      <c r="AL54" s="88"/>
      <c r="AM54" s="88"/>
      <c r="AN54" s="88"/>
      <c r="AO54" s="58"/>
      <c r="AP54" s="186"/>
      <c r="AQ54" s="53"/>
      <c r="AR54" s="38"/>
      <c r="AS54" s="38"/>
      <c r="AT54" s="53"/>
      <c r="AU54" s="53"/>
      <c r="AV54" s="38"/>
      <c r="AW54" s="38"/>
      <c r="BB54" s="10"/>
      <c r="BC54" s="9"/>
    </row>
    <row r="55" spans="1:55" x14ac:dyDescent="0.4">
      <c r="A55" s="53"/>
      <c r="B55" s="53"/>
      <c r="C55" s="53"/>
      <c r="D55" s="53"/>
      <c r="E55" s="240" t="s">
        <v>94</v>
      </c>
      <c r="F55" s="241"/>
      <c r="G55" s="241"/>
      <c r="H55" s="241"/>
      <c r="I55" s="241"/>
      <c r="J55" s="241"/>
      <c r="K55" s="241"/>
      <c r="L55" s="241"/>
      <c r="M55" s="246" t="s">
        <v>45</v>
      </c>
      <c r="N55" s="291"/>
      <c r="O55" s="53"/>
      <c r="P55" s="38"/>
      <c r="Q55" s="38"/>
      <c r="R55" s="53"/>
      <c r="S55" s="53"/>
      <c r="T55" s="38"/>
      <c r="U55" s="38"/>
      <c r="V55" s="38"/>
      <c r="W55" s="38"/>
      <c r="X55" s="38"/>
      <c r="Y55" s="38"/>
      <c r="Z55" s="38"/>
      <c r="AA55" s="38"/>
      <c r="AB55" s="38"/>
      <c r="AC55" s="53"/>
      <c r="AD55" s="53"/>
      <c r="AE55" s="53"/>
      <c r="AF55" s="53"/>
      <c r="AG55" s="285">
        <f>IF(AH40="","",AG57+AM57)</f>
        <v>2.35</v>
      </c>
      <c r="AH55" s="286"/>
      <c r="AI55" s="286"/>
      <c r="AJ55" s="286"/>
      <c r="AK55" s="286"/>
      <c r="AL55" s="286"/>
      <c r="AM55" s="286"/>
      <c r="AN55" s="286"/>
      <c r="AO55" s="287">
        <f>IF(AQ40="","",IF(BB52&gt;AH42,AH40-AG55,AH42-AG55))</f>
        <v>0.87999999999999989</v>
      </c>
      <c r="AP55" s="287"/>
      <c r="AQ55" s="121"/>
      <c r="AR55" s="38"/>
      <c r="AS55" s="38"/>
      <c r="AT55" s="53"/>
      <c r="AU55" s="53"/>
      <c r="AV55" s="38"/>
      <c r="AW55" s="38"/>
      <c r="BB55" s="10"/>
      <c r="BC55" s="9"/>
    </row>
    <row r="56" spans="1:55" ht="3.75" customHeight="1" x14ac:dyDescent="0.4">
      <c r="A56" s="53"/>
      <c r="B56" s="53"/>
      <c r="C56" s="53"/>
      <c r="D56" s="53"/>
      <c r="E56" s="57"/>
      <c r="F56" s="58"/>
      <c r="G56" s="58"/>
      <c r="H56" s="58"/>
      <c r="I56" s="58"/>
      <c r="J56" s="58"/>
      <c r="K56" s="58"/>
      <c r="L56" s="58"/>
      <c r="M56" s="83"/>
      <c r="N56" s="82"/>
      <c r="O56" s="53"/>
      <c r="P56" s="38"/>
      <c r="Q56" s="38"/>
      <c r="R56" s="53"/>
      <c r="S56" s="53"/>
      <c r="T56" s="38"/>
      <c r="U56" s="38"/>
      <c r="V56" s="38"/>
      <c r="W56" s="38"/>
      <c r="X56" s="38"/>
      <c r="Y56" s="38"/>
      <c r="Z56" s="38"/>
      <c r="AA56" s="38"/>
      <c r="AB56" s="38"/>
      <c r="AC56" s="53"/>
      <c r="AD56" s="53"/>
      <c r="AE56" s="53"/>
      <c r="AF56" s="53"/>
      <c r="AG56" s="57"/>
      <c r="AH56" s="58"/>
      <c r="AI56" s="58"/>
      <c r="AJ56" s="58"/>
      <c r="AK56" s="58"/>
      <c r="AL56" s="58"/>
      <c r="AM56" s="58"/>
      <c r="AN56" s="58"/>
      <c r="AO56" s="39"/>
      <c r="AP56" s="186"/>
      <c r="AQ56" s="53"/>
      <c r="AR56" s="38"/>
      <c r="AS56" s="38"/>
      <c r="AT56" s="53"/>
      <c r="AU56" s="53"/>
      <c r="AV56" s="38"/>
      <c r="AW56" s="38"/>
      <c r="BB56" s="33"/>
      <c r="BC56" s="9"/>
    </row>
    <row r="57" spans="1:55" ht="19.5" thickBot="1" x14ac:dyDescent="0.45">
      <c r="A57" s="53"/>
      <c r="B57" s="53"/>
      <c r="C57" s="53"/>
      <c r="D57" s="53"/>
      <c r="E57" s="245" t="s">
        <v>95</v>
      </c>
      <c r="F57" s="246"/>
      <c r="G57" s="246"/>
      <c r="H57" s="246"/>
      <c r="I57" s="246"/>
      <c r="J57" s="246"/>
      <c r="K57" s="246" t="s">
        <v>20</v>
      </c>
      <c r="L57" s="246"/>
      <c r="M57" s="56"/>
      <c r="N57" s="84"/>
      <c r="O57" s="53"/>
      <c r="P57" s="38"/>
      <c r="Q57" s="38"/>
      <c r="R57" s="53"/>
      <c r="S57" s="53"/>
      <c r="T57" s="38"/>
      <c r="U57" s="38"/>
      <c r="V57" s="38"/>
      <c r="W57" s="38"/>
      <c r="X57" s="38"/>
      <c r="Y57" s="38"/>
      <c r="Z57" s="38"/>
      <c r="AA57" s="38"/>
      <c r="AB57" s="38"/>
      <c r="AC57" s="53"/>
      <c r="AD57" s="53"/>
      <c r="AE57" s="53"/>
      <c r="AF57" s="53"/>
      <c r="AG57" s="334">
        <f>IF(AH40="","",AG59+AK59)</f>
        <v>2.1</v>
      </c>
      <c r="AH57" s="335"/>
      <c r="AI57" s="335"/>
      <c r="AJ57" s="335"/>
      <c r="AK57" s="335"/>
      <c r="AL57" s="335"/>
      <c r="AM57" s="287">
        <f>IF(AH40="","",IF(AG59+AK59+AU65+AU66&gt;AH40,AH40-AG59-AK59,AU65+AU66))</f>
        <v>0.25</v>
      </c>
      <c r="AN57" s="287"/>
      <c r="AO57" s="187"/>
      <c r="AP57" s="188"/>
      <c r="AQ57" s="53"/>
      <c r="AR57" s="38"/>
      <c r="AS57" s="38"/>
      <c r="AT57" s="53"/>
      <c r="AU57" s="53"/>
      <c r="AV57" s="38"/>
      <c r="AW57" s="38"/>
      <c r="BB57" s="11">
        <f>IF(AQ41="","",ROUND(AR3*0.3,3))</f>
        <v>0.6</v>
      </c>
      <c r="BC57" s="34"/>
    </row>
    <row r="58" spans="1:55" ht="3.75" customHeight="1" thickTop="1" x14ac:dyDescent="0.4">
      <c r="A58" s="53"/>
      <c r="B58" s="53"/>
      <c r="C58" s="53"/>
      <c r="D58" s="53"/>
      <c r="E58" s="57"/>
      <c r="F58" s="58"/>
      <c r="G58" s="58"/>
      <c r="H58" s="58"/>
      <c r="I58" s="58"/>
      <c r="J58" s="40"/>
      <c r="K58" s="39"/>
      <c r="L58" s="58"/>
      <c r="M58" s="56"/>
      <c r="N58" s="84"/>
      <c r="O58" s="53"/>
      <c r="P58" s="38"/>
      <c r="Q58" s="38"/>
      <c r="R58" s="53"/>
      <c r="S58" s="53"/>
      <c r="T58" s="38"/>
      <c r="U58" s="38"/>
      <c r="V58" s="38"/>
      <c r="W58" s="38"/>
      <c r="X58" s="38"/>
      <c r="Y58" s="38"/>
      <c r="Z58" s="38"/>
      <c r="AA58" s="38"/>
      <c r="AB58" s="38"/>
      <c r="AC58" s="53"/>
      <c r="AD58" s="53"/>
      <c r="AE58" s="53"/>
      <c r="AF58" s="53"/>
      <c r="AG58" s="57"/>
      <c r="AH58" s="58"/>
      <c r="AI58" s="58"/>
      <c r="AJ58" s="58"/>
      <c r="AK58" s="58"/>
      <c r="AL58" s="40"/>
      <c r="AM58" s="39"/>
      <c r="AN58" s="58"/>
      <c r="AO58" s="187"/>
      <c r="AP58" s="188"/>
      <c r="AQ58" s="53"/>
      <c r="AR58" s="38"/>
      <c r="AS58" s="38"/>
      <c r="AT58" s="53"/>
      <c r="AU58" s="53"/>
      <c r="AV58" s="38"/>
      <c r="AW58" s="38"/>
    </row>
    <row r="59" spans="1:55" x14ac:dyDescent="0.4">
      <c r="A59" s="53"/>
      <c r="B59" s="53"/>
      <c r="C59" s="53"/>
      <c r="D59" s="53"/>
      <c r="E59" s="245" t="s">
        <v>68</v>
      </c>
      <c r="F59" s="246"/>
      <c r="G59" s="246"/>
      <c r="H59" s="246"/>
      <c r="I59" s="246" t="s">
        <v>44</v>
      </c>
      <c r="J59" s="291"/>
      <c r="K59" s="59"/>
      <c r="L59" s="60"/>
      <c r="M59" s="348" t="s">
        <v>60</v>
      </c>
      <c r="N59" s="349"/>
      <c r="O59" s="53"/>
      <c r="P59" s="38"/>
      <c r="Q59" s="38"/>
      <c r="R59" s="53"/>
      <c r="S59" s="53"/>
      <c r="T59" s="38"/>
      <c r="U59" s="38"/>
      <c r="V59" s="38"/>
      <c r="W59" s="38"/>
      <c r="X59" s="38"/>
      <c r="Y59" s="38"/>
      <c r="Z59" s="38"/>
      <c r="AA59" s="38"/>
      <c r="AB59" s="38"/>
      <c r="AC59" s="53"/>
      <c r="AD59" s="53"/>
      <c r="AE59" s="53"/>
      <c r="AF59" s="53"/>
      <c r="AG59" s="336">
        <f>IF(AQ40="","",AQ40)</f>
        <v>1.5</v>
      </c>
      <c r="AH59" s="287"/>
      <c r="AI59" s="287"/>
      <c r="AJ59" s="287"/>
      <c r="AK59" s="287">
        <f>IF(AQ40="","",IF(AG59+BB57&gt;AH40,AH40-AG59,CEILING(ROUNDDOWN(BB57,3),0.05)))</f>
        <v>0.60000000000000009</v>
      </c>
      <c r="AL59" s="337"/>
      <c r="AM59" s="59"/>
      <c r="AN59" s="60"/>
      <c r="AO59" s="348" t="s">
        <v>60</v>
      </c>
      <c r="AP59" s="349"/>
      <c r="AQ59" s="53"/>
      <c r="AR59" s="38"/>
      <c r="AS59" s="38"/>
      <c r="AT59" s="53"/>
      <c r="AU59" s="53"/>
      <c r="AV59" s="38"/>
      <c r="AW59" s="38"/>
    </row>
    <row r="60" spans="1:55" ht="3.75" customHeight="1" x14ac:dyDescent="0.4">
      <c r="A60" s="53"/>
      <c r="B60" s="53"/>
      <c r="C60" s="53"/>
      <c r="D60" s="53"/>
      <c r="E60" s="57"/>
      <c r="F60" s="58"/>
      <c r="G60" s="58"/>
      <c r="H60" s="40"/>
      <c r="I60" s="58"/>
      <c r="J60" s="40"/>
      <c r="K60" s="59"/>
      <c r="L60" s="59"/>
      <c r="M60" s="222"/>
      <c r="N60" s="221"/>
      <c r="O60" s="53"/>
      <c r="P60" s="38"/>
      <c r="Q60" s="38"/>
      <c r="R60" s="53"/>
      <c r="S60" s="53"/>
      <c r="T60" s="38"/>
      <c r="U60" s="38"/>
      <c r="V60" s="38"/>
      <c r="W60" s="38"/>
      <c r="X60" s="38"/>
      <c r="Y60" s="38"/>
      <c r="Z60" s="38"/>
      <c r="AA60" s="38"/>
      <c r="AB60" s="38"/>
      <c r="AC60" s="53"/>
      <c r="AD60" s="53"/>
      <c r="AE60" s="53"/>
      <c r="AF60" s="53"/>
      <c r="AG60" s="57"/>
      <c r="AH60" s="58"/>
      <c r="AI60" s="58"/>
      <c r="AJ60" s="40"/>
      <c r="AK60" s="58"/>
      <c r="AL60" s="40"/>
      <c r="AM60" s="59"/>
      <c r="AN60" s="59"/>
      <c r="AO60" s="222"/>
      <c r="AP60" s="221"/>
      <c r="AQ60" s="53"/>
      <c r="AR60" s="38"/>
      <c r="AS60" s="38"/>
      <c r="AT60" s="53"/>
      <c r="AU60" s="53"/>
      <c r="AV60" s="38"/>
      <c r="AW60" s="38"/>
    </row>
    <row r="61" spans="1:55" ht="18" customHeight="1" x14ac:dyDescent="0.4">
      <c r="A61" s="53"/>
      <c r="B61" s="53"/>
      <c r="C61" s="53"/>
      <c r="D61" s="53"/>
      <c r="E61" s="61"/>
      <c r="F61" s="60"/>
      <c r="G61" s="60"/>
      <c r="H61" s="62"/>
      <c r="I61" s="246" t="s">
        <v>9</v>
      </c>
      <c r="J61" s="291"/>
      <c r="K61" s="59"/>
      <c r="L61" s="59"/>
      <c r="M61" s="222"/>
      <c r="N61" s="221"/>
      <c r="O61" s="53"/>
      <c r="P61" s="38"/>
      <c r="Q61" s="38"/>
      <c r="R61" s="53"/>
      <c r="S61" s="53"/>
      <c r="T61" s="38"/>
      <c r="U61" s="38"/>
      <c r="V61" s="38"/>
      <c r="W61" s="38"/>
      <c r="X61" s="38"/>
      <c r="Y61" s="38"/>
      <c r="Z61" s="38"/>
      <c r="AA61" s="38"/>
      <c r="AB61" s="38"/>
      <c r="AC61" s="53"/>
      <c r="AD61" s="53"/>
      <c r="AE61" s="53"/>
      <c r="AF61" s="53"/>
      <c r="AG61" s="61"/>
      <c r="AH61" s="60"/>
      <c r="AI61" s="60"/>
      <c r="AJ61" s="62"/>
      <c r="AK61" s="60"/>
      <c r="AL61" s="62"/>
      <c r="AM61" s="59"/>
      <c r="AN61" s="59"/>
      <c r="AO61" s="222"/>
      <c r="AP61" s="221"/>
      <c r="AQ61" s="53"/>
      <c r="AR61" s="38"/>
      <c r="AS61" s="38"/>
      <c r="AT61" s="53"/>
      <c r="AU61" s="53"/>
      <c r="AV61" s="38"/>
      <c r="AW61" s="38"/>
    </row>
    <row r="62" spans="1:55" ht="6" customHeight="1" x14ac:dyDescent="0.4">
      <c r="A62" s="38"/>
      <c r="B62" s="38"/>
      <c r="C62" s="38"/>
      <c r="D62" s="38"/>
      <c r="E62" s="63"/>
      <c r="F62" s="44"/>
      <c r="G62" s="44"/>
      <c r="H62" s="44"/>
      <c r="I62" s="44"/>
      <c r="J62" s="44"/>
      <c r="K62" s="38"/>
      <c r="L62" s="38"/>
      <c r="M62" s="38"/>
      <c r="N62" s="44"/>
      <c r="O62" s="44"/>
      <c r="P62" s="53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63"/>
      <c r="AH62" s="44"/>
      <c r="AI62" s="44"/>
      <c r="AJ62" s="44"/>
      <c r="AK62" s="44"/>
      <c r="AL62" s="44"/>
      <c r="AM62" s="38"/>
      <c r="AN62" s="38"/>
      <c r="AO62" s="38"/>
      <c r="AP62" s="44"/>
      <c r="AQ62" s="44"/>
      <c r="AR62" s="53"/>
      <c r="AS62" s="38"/>
      <c r="AT62" s="38"/>
      <c r="AU62" s="38"/>
      <c r="AV62" s="38"/>
      <c r="AW62" s="38"/>
    </row>
    <row r="63" spans="1:55" ht="18" customHeight="1" x14ac:dyDescent="0.4">
      <c r="A63" s="264"/>
      <c r="B63" s="64"/>
      <c r="C63" s="294" t="s">
        <v>21</v>
      </c>
      <c r="D63" s="38"/>
      <c r="E63" s="261" t="s">
        <v>97</v>
      </c>
      <c r="F63" s="262"/>
      <c r="G63" s="262"/>
      <c r="H63" s="262"/>
      <c r="I63" s="262"/>
      <c r="J63" s="262"/>
      <c r="K63" s="262"/>
      <c r="L63" s="263"/>
      <c r="M63" s="338"/>
      <c r="N63" s="338"/>
      <c r="O63" s="234"/>
      <c r="P63" s="43"/>
      <c r="Q63" s="45"/>
      <c r="R63" s="66"/>
      <c r="S63" s="38" t="s">
        <v>11</v>
      </c>
      <c r="T63" s="46"/>
      <c r="U63" s="46"/>
      <c r="V63" s="38"/>
      <c r="W63" s="38"/>
      <c r="X63" s="38"/>
      <c r="Y63" s="38"/>
      <c r="Z63" s="38"/>
      <c r="AA63" s="38"/>
      <c r="AB63" s="38"/>
      <c r="AC63" s="4"/>
      <c r="AD63" s="64"/>
      <c r="AE63" s="65"/>
      <c r="AF63" s="38"/>
      <c r="AG63" s="261" t="s">
        <v>98</v>
      </c>
      <c r="AH63" s="262"/>
      <c r="AI63" s="262"/>
      <c r="AJ63" s="262"/>
      <c r="AK63" s="262"/>
      <c r="AL63" s="262"/>
      <c r="AM63" s="262"/>
      <c r="AN63" s="263"/>
      <c r="AO63" s="338"/>
      <c r="AP63" s="338"/>
      <c r="AQ63" s="234"/>
      <c r="AR63" s="43"/>
      <c r="AS63" s="45"/>
      <c r="AT63" s="66"/>
      <c r="AU63" s="333">
        <f>IF(AG3="","",AG3)</f>
        <v>0.05</v>
      </c>
      <c r="AV63" s="333"/>
      <c r="AW63" s="333"/>
    </row>
    <row r="64" spans="1:55" ht="18" customHeight="1" x14ac:dyDescent="0.4">
      <c r="A64" s="264"/>
      <c r="B64" s="72"/>
      <c r="C64" s="295"/>
      <c r="D64" s="38"/>
      <c r="E64" s="339" t="s">
        <v>64</v>
      </c>
      <c r="F64" s="340"/>
      <c r="G64" s="340"/>
      <c r="H64" s="340"/>
      <c r="I64" s="340"/>
      <c r="J64" s="340"/>
      <c r="K64" s="340"/>
      <c r="L64" s="341"/>
      <c r="M64" s="51"/>
      <c r="N64" s="51"/>
      <c r="O64" s="43"/>
      <c r="P64" s="43"/>
      <c r="Q64" s="45"/>
      <c r="R64" s="66"/>
      <c r="S64" s="38" t="s">
        <v>12</v>
      </c>
      <c r="T64" s="46"/>
      <c r="U64" s="46"/>
      <c r="V64" s="38"/>
      <c r="W64" s="38"/>
      <c r="X64" s="38"/>
      <c r="Y64" s="38"/>
      <c r="Z64" s="38"/>
      <c r="AA64" s="38"/>
      <c r="AB64" s="38"/>
      <c r="AC64" s="4"/>
      <c r="AD64" s="72"/>
      <c r="AE64" s="73"/>
      <c r="AF64" s="38"/>
      <c r="AG64" s="339" t="s">
        <v>64</v>
      </c>
      <c r="AH64" s="340"/>
      <c r="AI64" s="340"/>
      <c r="AJ64" s="340"/>
      <c r="AK64" s="340"/>
      <c r="AL64" s="340"/>
      <c r="AM64" s="340"/>
      <c r="AN64" s="341"/>
      <c r="AO64" s="51"/>
      <c r="AP64" s="51"/>
      <c r="AQ64" s="43"/>
      <c r="AR64" s="43"/>
      <c r="AS64" s="45"/>
      <c r="AT64" s="66"/>
      <c r="AU64" s="333">
        <f>IF(AG4="","",AG4)</f>
        <v>0.05</v>
      </c>
      <c r="AV64" s="333"/>
      <c r="AW64" s="333"/>
    </row>
    <row r="65" spans="1:54" ht="18" customHeight="1" x14ac:dyDescent="0.4">
      <c r="A65" s="264"/>
      <c r="B65" s="67"/>
      <c r="C65" s="295"/>
      <c r="D65" s="69"/>
      <c r="E65" s="288" t="str">
        <f>IF(AW27=0,"なし","上層路盤（RM-30,40）")</f>
        <v>上層路盤（RM-30,40）</v>
      </c>
      <c r="F65" s="289"/>
      <c r="G65" s="289"/>
      <c r="H65" s="289"/>
      <c r="I65" s="289"/>
      <c r="J65" s="290"/>
      <c r="K65" s="190"/>
      <c r="L65" s="190"/>
      <c r="M65" s="43"/>
      <c r="N65" s="43"/>
      <c r="O65" s="43"/>
      <c r="P65" s="43"/>
      <c r="Q65" s="45"/>
      <c r="R65" s="66"/>
      <c r="S65" s="38" t="s">
        <v>6</v>
      </c>
      <c r="T65" s="46"/>
      <c r="U65" s="46"/>
      <c r="V65" s="38"/>
      <c r="W65" s="38"/>
      <c r="X65" s="38"/>
      <c r="Y65" s="38"/>
      <c r="Z65" s="38"/>
      <c r="AA65" s="38"/>
      <c r="AB65" s="38"/>
      <c r="AC65" s="4"/>
      <c r="AD65" s="67"/>
      <c r="AE65" s="68"/>
      <c r="AF65" s="69"/>
      <c r="AG65" s="288" t="str">
        <f>IF(AW27=0,"なし","上層路盤（RM-30,40）")</f>
        <v>上層路盤（RM-30,40）</v>
      </c>
      <c r="AH65" s="289"/>
      <c r="AI65" s="289"/>
      <c r="AJ65" s="289"/>
      <c r="AK65" s="289"/>
      <c r="AL65" s="290"/>
      <c r="AM65" s="190"/>
      <c r="AN65" s="190"/>
      <c r="AO65" s="43"/>
      <c r="AP65" s="43"/>
      <c r="AQ65" s="43"/>
      <c r="AR65" s="43"/>
      <c r="AS65" s="45"/>
      <c r="AT65" s="66"/>
      <c r="AU65" s="333">
        <f>IF(AG5="","",AG5)</f>
        <v>0.1</v>
      </c>
      <c r="AV65" s="333"/>
      <c r="AW65" s="333"/>
    </row>
    <row r="66" spans="1:54" ht="18" customHeight="1" x14ac:dyDescent="0.4">
      <c r="A66" s="264"/>
      <c r="B66" s="67"/>
      <c r="C66" s="295"/>
      <c r="D66" s="69"/>
      <c r="E66" s="261" t="str">
        <f>IF(AW28=0,"なし","下層路盤（RC-40）")</f>
        <v>下層路盤（RC-40）</v>
      </c>
      <c r="F66" s="262"/>
      <c r="G66" s="262"/>
      <c r="H66" s="262"/>
      <c r="I66" s="262"/>
      <c r="J66" s="265"/>
      <c r="K66" s="190"/>
      <c r="L66" s="193"/>
      <c r="M66" s="43"/>
      <c r="N66" s="43"/>
      <c r="O66" s="43"/>
      <c r="P66" s="43"/>
      <c r="Q66" s="45"/>
      <c r="R66" s="66"/>
      <c r="S66" s="1" t="s">
        <v>58</v>
      </c>
      <c r="T66" s="46"/>
      <c r="U66" s="46"/>
      <c r="V66" s="38"/>
      <c r="W66" s="38"/>
      <c r="X66" s="38"/>
      <c r="Y66" s="38"/>
      <c r="Z66" s="38"/>
      <c r="AA66" s="38"/>
      <c r="AB66" s="38"/>
      <c r="AC66" s="297">
        <f>IF(AR3="","",AR3)</f>
        <v>2</v>
      </c>
      <c r="AD66" s="67"/>
      <c r="AE66" s="68"/>
      <c r="AF66" s="69"/>
      <c r="AG66" s="261" t="str">
        <f t="shared" ref="AG66" si="0">IF(AW28=0,"なし","下層路盤（RC-40）")</f>
        <v>下層路盤（RC-40）</v>
      </c>
      <c r="AH66" s="262"/>
      <c r="AI66" s="262"/>
      <c r="AJ66" s="262"/>
      <c r="AK66" s="262"/>
      <c r="AL66" s="265"/>
      <c r="AM66" s="190"/>
      <c r="AN66" s="193"/>
      <c r="AO66" s="43"/>
      <c r="AP66" s="43"/>
      <c r="AQ66" s="43"/>
      <c r="AR66" s="43"/>
      <c r="AS66" s="45"/>
      <c r="AT66" s="66"/>
      <c r="AU66" s="333">
        <f>IF(AG6="","",AG6)</f>
        <v>0.15</v>
      </c>
      <c r="AV66" s="333"/>
      <c r="AW66" s="333"/>
    </row>
    <row r="67" spans="1:54" ht="18" customHeight="1" x14ac:dyDescent="0.4">
      <c r="A67" s="264"/>
      <c r="B67" s="67"/>
      <c r="C67" s="295"/>
      <c r="D67" s="69"/>
      <c r="E67" s="298" t="s">
        <v>56</v>
      </c>
      <c r="F67" s="299"/>
      <c r="G67" s="299"/>
      <c r="H67" s="300"/>
      <c r="I67" s="60"/>
      <c r="J67" s="46"/>
      <c r="K67" s="46"/>
      <c r="L67" s="46"/>
      <c r="M67" s="46"/>
      <c r="N67" s="46"/>
      <c r="O67" s="46"/>
      <c r="P67" s="38"/>
      <c r="Q67" s="46"/>
      <c r="R67" s="38"/>
      <c r="S67" s="38"/>
      <c r="T67" s="38"/>
      <c r="U67" s="38"/>
      <c r="V67" s="38"/>
      <c r="W67" s="38"/>
      <c r="X67" s="38"/>
      <c r="Y67" s="38"/>
      <c r="Z67" s="38"/>
      <c r="AA67" s="212"/>
      <c r="AB67" s="212"/>
      <c r="AC67" s="297"/>
      <c r="AD67" s="67"/>
      <c r="AE67" s="68"/>
      <c r="AF67" s="69"/>
      <c r="AG67" s="298" t="s">
        <v>56</v>
      </c>
      <c r="AH67" s="299"/>
      <c r="AI67" s="299"/>
      <c r="AJ67" s="300"/>
      <c r="AK67" s="60"/>
      <c r="AL67" s="46"/>
      <c r="AM67" s="46"/>
      <c r="AN67" s="46"/>
      <c r="AO67" s="46"/>
      <c r="AP67" s="46"/>
      <c r="AQ67" s="46"/>
      <c r="AR67" s="38"/>
      <c r="AS67" s="46"/>
      <c r="AT67" s="38"/>
      <c r="AU67" s="38"/>
      <c r="AV67" s="38"/>
      <c r="AW67" s="38"/>
    </row>
    <row r="68" spans="1:54" ht="18" customHeight="1" x14ac:dyDescent="0.4">
      <c r="A68" s="264"/>
      <c r="B68" s="67"/>
      <c r="C68" s="295"/>
      <c r="D68" s="69"/>
      <c r="E68" s="301"/>
      <c r="F68" s="302"/>
      <c r="G68" s="302"/>
      <c r="H68" s="303"/>
      <c r="I68" s="60"/>
      <c r="J68" s="46"/>
      <c r="K68" s="46"/>
      <c r="L68" s="46"/>
      <c r="M68" s="46"/>
      <c r="N68" s="46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212"/>
      <c r="AB68" s="212"/>
      <c r="AC68" s="297"/>
      <c r="AD68" s="67"/>
      <c r="AE68" s="68"/>
      <c r="AF68" s="69"/>
      <c r="AG68" s="301"/>
      <c r="AH68" s="302"/>
      <c r="AI68" s="302"/>
      <c r="AJ68" s="303"/>
      <c r="AK68" s="60"/>
      <c r="AL68" s="46"/>
      <c r="AM68" s="46"/>
      <c r="AN68" s="46"/>
      <c r="AO68" s="46"/>
      <c r="AP68" s="46"/>
      <c r="AQ68" s="38"/>
      <c r="AR68" s="38"/>
      <c r="AS68" s="38"/>
      <c r="AT68" s="38"/>
      <c r="AU68" s="38"/>
      <c r="AV68" s="38"/>
      <c r="AW68" s="38"/>
    </row>
    <row r="69" spans="1:54" ht="18" customHeight="1" x14ac:dyDescent="0.4">
      <c r="A69" s="264"/>
      <c r="B69" s="67"/>
      <c r="C69" s="295"/>
      <c r="D69" s="69"/>
      <c r="E69" s="301"/>
      <c r="F69" s="302"/>
      <c r="G69" s="302"/>
      <c r="H69" s="303"/>
      <c r="I69" s="60"/>
      <c r="J69" s="46"/>
      <c r="K69" s="46"/>
      <c r="L69" s="46"/>
      <c r="M69" s="46"/>
      <c r="N69" s="46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4"/>
      <c r="AD69" s="67"/>
      <c r="AE69" s="68"/>
      <c r="AF69" s="69"/>
      <c r="AG69" s="301"/>
      <c r="AH69" s="302"/>
      <c r="AI69" s="302"/>
      <c r="AJ69" s="303"/>
      <c r="AK69" s="60"/>
      <c r="AL69" s="46"/>
      <c r="AM69" s="46"/>
      <c r="AN69" s="46"/>
      <c r="AO69" s="46"/>
      <c r="AP69" s="46"/>
      <c r="AQ69" s="38"/>
      <c r="AR69" s="38"/>
      <c r="AS69" s="38"/>
      <c r="AT69" s="38"/>
      <c r="AU69" s="38"/>
      <c r="AV69" s="38"/>
      <c r="AW69" s="38"/>
    </row>
    <row r="70" spans="1:54" ht="18" customHeight="1" thickBot="1" x14ac:dyDescent="0.45">
      <c r="A70" s="264"/>
      <c r="B70" s="72"/>
      <c r="C70" s="295"/>
      <c r="D70" s="38"/>
      <c r="E70" s="214"/>
      <c r="F70" s="215"/>
      <c r="G70" s="215"/>
      <c r="H70" s="213"/>
      <c r="I70" s="60"/>
      <c r="J70" s="46"/>
      <c r="K70" s="46"/>
      <c r="L70" s="46"/>
      <c r="M70" s="46"/>
      <c r="N70" s="46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4"/>
      <c r="AD70" s="72"/>
      <c r="AE70" s="73"/>
      <c r="AF70" s="38"/>
      <c r="AG70" s="214"/>
      <c r="AH70" s="215"/>
      <c r="AI70" s="215"/>
      <c r="AJ70" s="213"/>
      <c r="AK70" s="60"/>
      <c r="AL70" s="46"/>
      <c r="AM70" s="46"/>
      <c r="AN70" s="46"/>
      <c r="AO70" s="46"/>
      <c r="AP70" s="46"/>
      <c r="AQ70" s="38"/>
      <c r="AR70" s="38"/>
      <c r="AS70" s="38"/>
      <c r="AT70" s="38"/>
      <c r="AU70" s="38"/>
      <c r="AV70" s="38"/>
      <c r="AW70" s="38"/>
    </row>
    <row r="71" spans="1:54" ht="18" customHeight="1" x14ac:dyDescent="0.4">
      <c r="A71" s="264"/>
      <c r="B71" s="72"/>
      <c r="C71" s="295"/>
      <c r="D71" s="38"/>
      <c r="E71" s="74"/>
      <c r="F71" s="51"/>
      <c r="G71" s="308" t="s">
        <v>18</v>
      </c>
      <c r="H71" s="309"/>
      <c r="I71" s="60"/>
      <c r="J71" s="46"/>
      <c r="K71" s="46"/>
      <c r="L71" s="46"/>
      <c r="M71" s="46"/>
      <c r="N71" s="46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4"/>
      <c r="AD71" s="72"/>
      <c r="AE71" s="73"/>
      <c r="AF71" s="38"/>
      <c r="AG71" s="74"/>
      <c r="AH71" s="51"/>
      <c r="AI71" s="308" t="s">
        <v>18</v>
      </c>
      <c r="AJ71" s="309"/>
      <c r="AK71" s="60"/>
      <c r="AL71" s="46"/>
      <c r="AM71" s="46"/>
      <c r="AN71" s="46"/>
      <c r="AO71" s="46"/>
      <c r="AP71" s="46"/>
      <c r="AQ71" s="38"/>
      <c r="AR71" s="38"/>
      <c r="AS71" s="38"/>
      <c r="AT71" s="38"/>
      <c r="AU71" s="38"/>
      <c r="AV71" s="38"/>
      <c r="AW71" s="38"/>
    </row>
    <row r="72" spans="1:54" ht="18" customHeight="1" x14ac:dyDescent="0.4">
      <c r="A72" s="264"/>
      <c r="B72" s="75"/>
      <c r="C72" s="296"/>
      <c r="D72" s="38"/>
      <c r="E72" s="63"/>
      <c r="F72" s="77"/>
      <c r="G72" s="310"/>
      <c r="H72" s="311"/>
      <c r="I72" s="60"/>
      <c r="J72" s="46"/>
      <c r="K72" s="46"/>
      <c r="L72" s="46"/>
      <c r="M72" s="46"/>
      <c r="N72" s="46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4"/>
      <c r="AD72" s="75"/>
      <c r="AE72" s="76"/>
      <c r="AF72" s="38"/>
      <c r="AG72" s="63"/>
      <c r="AH72" s="77"/>
      <c r="AI72" s="310"/>
      <c r="AJ72" s="311"/>
      <c r="AK72" s="60"/>
      <c r="AL72" s="46"/>
      <c r="AM72" s="46"/>
      <c r="AN72" s="46"/>
      <c r="AO72" s="46"/>
      <c r="AP72" s="46"/>
      <c r="AQ72" s="38"/>
      <c r="AR72" s="38"/>
      <c r="AS72" s="38"/>
      <c r="AT72" s="38"/>
      <c r="AU72" s="38"/>
      <c r="AV72" s="38"/>
      <c r="AW72" s="38"/>
    </row>
    <row r="73" spans="1:54" ht="6" customHeight="1" x14ac:dyDescent="0.4">
      <c r="A73" s="38"/>
      <c r="B73" s="38"/>
      <c r="C73" s="38"/>
      <c r="D73" s="38"/>
      <c r="E73" s="7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7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</row>
    <row r="74" spans="1:54" ht="18" customHeight="1" x14ac:dyDescent="0.4">
      <c r="A74" s="38"/>
      <c r="B74" s="38"/>
      <c r="C74" s="38"/>
      <c r="D74" s="38"/>
      <c r="E74" s="79"/>
      <c r="F74" s="43"/>
      <c r="G74" s="43"/>
      <c r="H74" s="75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79"/>
      <c r="AH74" s="43"/>
      <c r="AI74" s="43"/>
      <c r="AJ74" s="75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</row>
    <row r="75" spans="1:54" ht="3.75" customHeight="1" x14ac:dyDescent="0.4">
      <c r="A75" s="38"/>
      <c r="B75" s="38"/>
      <c r="C75" s="38"/>
      <c r="D75" s="38"/>
      <c r="E75" s="74"/>
      <c r="F75" s="38"/>
      <c r="G75" s="38"/>
      <c r="H75" s="72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74"/>
      <c r="AH75" s="38"/>
      <c r="AI75" s="38"/>
      <c r="AJ75" s="72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</row>
    <row r="76" spans="1:54" ht="18" customHeight="1" x14ac:dyDescent="0.4">
      <c r="A76" s="38"/>
      <c r="B76" s="38"/>
      <c r="C76" s="38"/>
      <c r="D76" s="38"/>
      <c r="E76" s="347" t="s">
        <v>22</v>
      </c>
      <c r="F76" s="347"/>
      <c r="G76" s="347"/>
      <c r="H76" s="347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07">
        <f>IF(AQ40="","",AQ40)</f>
        <v>1.5</v>
      </c>
      <c r="AH76" s="307"/>
      <c r="AI76" s="307"/>
      <c r="AJ76" s="307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</row>
    <row r="77" spans="1:54" ht="18" customHeight="1" x14ac:dyDescent="0.4">
      <c r="A77" s="52" t="s">
        <v>80</v>
      </c>
    </row>
    <row r="78" spans="1:54" ht="18" customHeight="1" thickBot="1" x14ac:dyDescent="0.45">
      <c r="A78" s="52" t="s">
        <v>54</v>
      </c>
      <c r="AH78" s="1" t="s">
        <v>37</v>
      </c>
    </row>
    <row r="79" spans="1:54" ht="18" customHeight="1" thickTop="1" thickBot="1" x14ac:dyDescent="0.45">
      <c r="C79" s="1" t="s">
        <v>0</v>
      </c>
      <c r="AH79" s="5" t="str">
        <f>"A＝②’×②＝"&amp;FIXED(AE92,3)&amp;"×"&amp;FIXED(AQ100,3)&amp;"＝"&amp;FIXED(BB79,1)&amp;"㎡"</f>
        <v>A＝②’×②＝2.100×1.800＝3.8㎡</v>
      </c>
      <c r="BB79" s="208">
        <f>ROUND(AE92*AQ100,1)</f>
        <v>3.8</v>
      </c>
    </row>
    <row r="80" spans="1:54" ht="18" customHeight="1" thickTop="1" x14ac:dyDescent="0.4">
      <c r="C80" s="226" t="s">
        <v>46</v>
      </c>
      <c r="D80" s="155" t="s">
        <v>75</v>
      </c>
      <c r="AC80" s="5"/>
      <c r="BB80" s="228"/>
    </row>
    <row r="81" spans="1:54" ht="18" customHeight="1" x14ac:dyDescent="0.4">
      <c r="C81" s="226"/>
      <c r="D81" s="155" t="s">
        <v>76</v>
      </c>
      <c r="AC81" s="5"/>
      <c r="BB81" s="228"/>
    </row>
    <row r="82" spans="1:54" ht="18" customHeight="1" x14ac:dyDescent="0.4">
      <c r="C82" s="226" t="s">
        <v>46</v>
      </c>
      <c r="D82" s="230" t="s">
        <v>47</v>
      </c>
      <c r="AC82" s="5"/>
      <c r="BB82" s="228"/>
    </row>
    <row r="83" spans="1:54" ht="18" customHeight="1" x14ac:dyDescent="0.4">
      <c r="C83" s="226" t="s">
        <v>46</v>
      </c>
      <c r="D83" s="230" t="s">
        <v>59</v>
      </c>
      <c r="AC83" s="5"/>
      <c r="BB83" s="228"/>
    </row>
    <row r="84" spans="1:54" ht="18" customHeight="1" x14ac:dyDescent="0.4">
      <c r="C84" s="226"/>
      <c r="D84" s="227"/>
      <c r="AC84" s="5"/>
      <c r="BB84" s="228"/>
    </row>
    <row r="85" spans="1:54" ht="18" customHeight="1" x14ac:dyDescent="0.4"/>
    <row r="86" spans="1:54" ht="18" customHeight="1" x14ac:dyDescent="0.4">
      <c r="A86" s="90"/>
      <c r="B86" s="90"/>
      <c r="C86" s="90"/>
      <c r="D86" s="243" t="s">
        <v>19</v>
      </c>
      <c r="E86" s="244"/>
      <c r="F86" s="90"/>
      <c r="G86" s="90"/>
      <c r="H86" s="90"/>
      <c r="I86" s="90"/>
      <c r="J86" s="90"/>
      <c r="K86" s="54"/>
      <c r="L86" s="243" t="s">
        <v>27</v>
      </c>
      <c r="M86" s="243"/>
      <c r="N86" s="243"/>
      <c r="O86" s="243"/>
      <c r="P86" s="243"/>
      <c r="Q86" s="243"/>
      <c r="R86" s="90"/>
      <c r="S86" s="90"/>
      <c r="T86" s="90"/>
      <c r="U86" s="90"/>
      <c r="V86" s="90"/>
      <c r="AC86" s="90"/>
      <c r="AD86" s="243" t="s">
        <v>19</v>
      </c>
      <c r="AE86" s="244"/>
      <c r="AF86" s="90"/>
      <c r="AG86" s="90"/>
      <c r="AH86" s="90"/>
      <c r="AI86" s="90"/>
      <c r="AJ86" s="90"/>
      <c r="AK86" s="54"/>
      <c r="AL86" s="332" t="str">
        <f>IF(AH41=AH42,"半幅員(CLまで)","全幅員")</f>
        <v>半幅員(CLまで)</v>
      </c>
      <c r="AM86" s="332"/>
      <c r="AN86" s="332"/>
      <c r="AO86" s="332"/>
      <c r="AP86" s="332"/>
      <c r="AQ86" s="332"/>
      <c r="AR86" s="90"/>
      <c r="AS86" s="90"/>
      <c r="AT86" s="90"/>
      <c r="AU86" s="90"/>
      <c r="AV86" s="90"/>
    </row>
    <row r="87" spans="1:54" ht="18" customHeight="1" x14ac:dyDescent="0.4">
      <c r="A87" s="90"/>
      <c r="B87" s="90"/>
      <c r="C87" s="90"/>
      <c r="D87" s="244"/>
      <c r="E87" s="244"/>
      <c r="F87" s="90"/>
      <c r="G87" s="90"/>
      <c r="H87" s="90"/>
      <c r="I87" s="90"/>
      <c r="J87" s="90"/>
      <c r="K87" s="54"/>
      <c r="L87" s="243"/>
      <c r="M87" s="243"/>
      <c r="N87" s="243"/>
      <c r="O87" s="243"/>
      <c r="P87" s="243"/>
      <c r="Q87" s="243"/>
      <c r="R87" s="90"/>
      <c r="S87" s="90"/>
      <c r="T87" s="90"/>
      <c r="U87" s="90"/>
      <c r="V87" s="90"/>
      <c r="AC87" s="90"/>
      <c r="AD87" s="244"/>
      <c r="AE87" s="244"/>
      <c r="AF87" s="90"/>
      <c r="AG87" s="90"/>
      <c r="AH87" s="90"/>
      <c r="AI87" s="90"/>
      <c r="AJ87" s="90"/>
      <c r="AK87" s="54"/>
      <c r="AL87" s="332"/>
      <c r="AM87" s="332"/>
      <c r="AN87" s="332"/>
      <c r="AO87" s="332"/>
      <c r="AP87" s="332"/>
      <c r="AQ87" s="332"/>
      <c r="AR87" s="90"/>
      <c r="AS87" s="90"/>
      <c r="AT87" s="90"/>
      <c r="AU87" s="90"/>
      <c r="AV87" s="90"/>
    </row>
    <row r="88" spans="1:54" ht="18" customHeight="1" x14ac:dyDescent="0.4">
      <c r="A88" s="90"/>
      <c r="B88" s="90"/>
      <c r="C88" s="90"/>
      <c r="D88" s="55"/>
      <c r="E88" s="240" t="s">
        <v>69</v>
      </c>
      <c r="F88" s="241"/>
      <c r="G88" s="241"/>
      <c r="H88" s="241"/>
      <c r="I88" s="241"/>
      <c r="J88" s="241"/>
      <c r="K88" s="241"/>
      <c r="L88" s="241"/>
      <c r="M88" s="241"/>
      <c r="N88" s="242"/>
      <c r="O88" s="91"/>
      <c r="P88" s="90"/>
      <c r="Q88" s="90"/>
      <c r="R88" s="90"/>
      <c r="S88" s="90"/>
      <c r="T88" s="90"/>
      <c r="U88" s="90"/>
      <c r="V88" s="90"/>
      <c r="AC88" s="90"/>
      <c r="AD88" s="55"/>
      <c r="AE88" s="325">
        <f>IF(AQ40="","",AG53)</f>
        <v>3.23</v>
      </c>
      <c r="AF88" s="326"/>
      <c r="AG88" s="326"/>
      <c r="AH88" s="326"/>
      <c r="AI88" s="326"/>
      <c r="AJ88" s="326"/>
      <c r="AK88" s="326"/>
      <c r="AL88" s="326"/>
      <c r="AM88" s="326"/>
      <c r="AN88" s="327"/>
      <c r="AO88" s="91"/>
      <c r="AP88" s="90"/>
      <c r="AQ88" s="90"/>
      <c r="AR88" s="90"/>
      <c r="AS88" s="90"/>
      <c r="AT88" s="90"/>
      <c r="AU88" s="90"/>
      <c r="AV88" s="90"/>
    </row>
    <row r="89" spans="1:54" ht="3.75" customHeight="1" x14ac:dyDescent="0.4">
      <c r="A89" s="90"/>
      <c r="B89" s="90"/>
      <c r="C89" s="90"/>
      <c r="D89" s="55"/>
      <c r="E89" s="80"/>
      <c r="F89" s="81"/>
      <c r="G89" s="81"/>
      <c r="H89" s="81"/>
      <c r="I89" s="81"/>
      <c r="J89" s="81"/>
      <c r="K89" s="81"/>
      <c r="L89" s="81"/>
      <c r="M89" s="58"/>
      <c r="N89" s="40"/>
      <c r="O89" s="91"/>
      <c r="P89" s="90"/>
      <c r="Q89" s="90"/>
      <c r="R89" s="90"/>
      <c r="S89" s="90"/>
      <c r="T89" s="90"/>
      <c r="U89" s="90"/>
      <c r="V89" s="90"/>
      <c r="AC89" s="90"/>
      <c r="AD89" s="55"/>
      <c r="AE89" s="115"/>
      <c r="AF89" s="88"/>
      <c r="AG89" s="88"/>
      <c r="AH89" s="88"/>
      <c r="AI89" s="88"/>
      <c r="AJ89" s="88"/>
      <c r="AK89" s="88"/>
      <c r="AL89" s="88"/>
      <c r="AM89" s="58"/>
      <c r="AN89" s="40"/>
      <c r="AO89" s="91"/>
      <c r="AP89" s="90"/>
      <c r="AQ89" s="90"/>
      <c r="AR89" s="90"/>
      <c r="AS89" s="90"/>
      <c r="AT89" s="90"/>
      <c r="AU89" s="90"/>
      <c r="AV89" s="90"/>
    </row>
    <row r="90" spans="1:54" ht="18" customHeight="1" x14ac:dyDescent="0.4">
      <c r="A90" s="90"/>
      <c r="B90" s="90"/>
      <c r="C90" s="90"/>
      <c r="D90" s="55"/>
      <c r="E90" s="240" t="s">
        <v>70</v>
      </c>
      <c r="F90" s="241"/>
      <c r="G90" s="241"/>
      <c r="H90" s="241"/>
      <c r="I90" s="241"/>
      <c r="J90" s="241"/>
      <c r="K90" s="241"/>
      <c r="L90" s="241"/>
      <c r="M90" s="60"/>
      <c r="N90" s="60"/>
      <c r="O90" s="91"/>
      <c r="P90" s="90"/>
      <c r="Q90" s="90"/>
      <c r="R90" s="90"/>
      <c r="S90" s="90"/>
      <c r="T90" s="90"/>
      <c r="U90" s="90"/>
      <c r="V90" s="90"/>
      <c r="AC90" s="90"/>
      <c r="AD90" s="55"/>
      <c r="AE90" s="328">
        <f>IF(AQ40="","",AG55)</f>
        <v>2.35</v>
      </c>
      <c r="AF90" s="329"/>
      <c r="AG90" s="329"/>
      <c r="AH90" s="329"/>
      <c r="AI90" s="329"/>
      <c r="AJ90" s="329"/>
      <c r="AK90" s="329"/>
      <c r="AL90" s="329"/>
      <c r="AM90" s="60"/>
      <c r="AN90" s="60"/>
      <c r="AO90" s="91"/>
      <c r="AP90" s="90"/>
      <c r="AQ90" s="90"/>
      <c r="AR90" s="90"/>
      <c r="AS90" s="90"/>
      <c r="AT90" s="90"/>
      <c r="AU90" s="90"/>
      <c r="AV90" s="90"/>
    </row>
    <row r="91" spans="1:54" ht="3.75" customHeight="1" x14ac:dyDescent="0.4">
      <c r="A91" s="90"/>
      <c r="B91" s="90"/>
      <c r="C91" s="90"/>
      <c r="D91" s="55"/>
      <c r="E91" s="92"/>
      <c r="F91" s="43"/>
      <c r="G91" s="43"/>
      <c r="H91" s="43"/>
      <c r="I91" s="43"/>
      <c r="J91" s="43"/>
      <c r="K91" s="93"/>
      <c r="L91" s="159"/>
      <c r="M91" s="71"/>
      <c r="N91" s="71"/>
      <c r="O91" s="91"/>
      <c r="P91" s="90"/>
      <c r="Q91" s="90"/>
      <c r="R91" s="90"/>
      <c r="S91" s="90"/>
      <c r="T91" s="90"/>
      <c r="U91" s="90"/>
      <c r="V91" s="90"/>
      <c r="AC91" s="90"/>
      <c r="AD91" s="55"/>
      <c r="AE91" s="115"/>
      <c r="AF91" s="58"/>
      <c r="AG91" s="58"/>
      <c r="AH91" s="58"/>
      <c r="AI91" s="58"/>
      <c r="AJ91" s="58"/>
      <c r="AK91" s="88"/>
      <c r="AL91" s="89"/>
      <c r="AM91" s="86"/>
      <c r="AN91" s="86"/>
      <c r="AO91" s="91"/>
      <c r="AP91" s="90"/>
      <c r="AQ91" s="90"/>
      <c r="AR91" s="90"/>
      <c r="AS91" s="90"/>
      <c r="AT91" s="90"/>
      <c r="AU91" s="90"/>
      <c r="AV91" s="90"/>
    </row>
    <row r="92" spans="1:54" ht="18" customHeight="1" x14ac:dyDescent="0.4">
      <c r="A92" s="90"/>
      <c r="B92" s="90"/>
      <c r="C92" s="90"/>
      <c r="D92" s="55"/>
      <c r="E92" s="245" t="s">
        <v>71</v>
      </c>
      <c r="F92" s="246"/>
      <c r="G92" s="246"/>
      <c r="H92" s="246"/>
      <c r="I92" s="246"/>
      <c r="J92" s="246"/>
      <c r="K92" s="71"/>
      <c r="L92" s="160"/>
      <c r="M92" s="71"/>
      <c r="N92" s="160"/>
      <c r="O92" s="91"/>
      <c r="P92" s="90"/>
      <c r="Q92" s="90"/>
      <c r="R92" s="90"/>
      <c r="S92" s="90"/>
      <c r="T92" s="90"/>
      <c r="U92" s="90"/>
      <c r="V92" s="90"/>
      <c r="AC92" s="90"/>
      <c r="AD92" s="55"/>
      <c r="AE92" s="330">
        <f>IF(AQ40="","",AG57)</f>
        <v>2.1</v>
      </c>
      <c r="AF92" s="331"/>
      <c r="AG92" s="331"/>
      <c r="AH92" s="331"/>
      <c r="AI92" s="331"/>
      <c r="AJ92" s="331"/>
      <c r="AK92" s="86"/>
      <c r="AL92" s="158"/>
      <c r="AM92" s="86"/>
      <c r="AN92" s="158"/>
      <c r="AO92" s="91"/>
      <c r="AP92" s="90"/>
      <c r="AQ92" s="90"/>
      <c r="AR92" s="90"/>
      <c r="AS92" s="90"/>
      <c r="AT92" s="90"/>
      <c r="AU92" s="90"/>
      <c r="AV92" s="90"/>
    </row>
    <row r="93" spans="1:54" ht="3.75" customHeight="1" x14ac:dyDescent="0.4">
      <c r="A93" s="90"/>
      <c r="B93" s="90"/>
      <c r="C93" s="90"/>
      <c r="D93" s="46"/>
      <c r="E93" s="70"/>
      <c r="F93" s="46"/>
      <c r="G93" s="46"/>
      <c r="H93" s="46"/>
      <c r="I93" s="46"/>
      <c r="J93" s="72"/>
      <c r="K93" s="71"/>
      <c r="L93" s="160"/>
      <c r="M93" s="71"/>
      <c r="N93" s="71"/>
      <c r="O93" s="73"/>
      <c r="P93" s="90"/>
      <c r="Q93" s="90"/>
      <c r="R93" s="90"/>
      <c r="S93" s="90"/>
      <c r="T93" s="90"/>
      <c r="U93" s="90"/>
      <c r="V93" s="90"/>
      <c r="AC93" s="90"/>
      <c r="AD93" s="46"/>
      <c r="AE93" s="70"/>
      <c r="AF93" s="42"/>
      <c r="AG93" s="42"/>
      <c r="AH93" s="42"/>
      <c r="AI93" s="42"/>
      <c r="AJ93" s="120"/>
      <c r="AK93" s="71"/>
      <c r="AL93" s="160"/>
      <c r="AM93" s="71"/>
      <c r="AN93" s="71"/>
      <c r="AO93" s="73"/>
      <c r="AP93" s="90"/>
      <c r="AQ93" s="90"/>
      <c r="AR93" s="90"/>
      <c r="AS93" s="90"/>
      <c r="AT93" s="90"/>
      <c r="AU93" s="90"/>
      <c r="AV93" s="90"/>
    </row>
    <row r="94" spans="1:54" ht="18" customHeight="1" x14ac:dyDescent="0.4">
      <c r="A94" s="90"/>
      <c r="B94" s="90"/>
      <c r="C94" s="90"/>
      <c r="D94" s="46"/>
      <c r="E94" s="94"/>
      <c r="F94" s="47"/>
      <c r="G94" s="47"/>
      <c r="H94" s="47"/>
      <c r="I94" s="47"/>
      <c r="J94" s="64"/>
      <c r="K94" s="71"/>
      <c r="L94" s="160"/>
      <c r="M94" s="71"/>
      <c r="N94" s="71"/>
      <c r="O94" s="73"/>
      <c r="P94" s="90"/>
      <c r="Q94" s="90"/>
      <c r="R94" s="90"/>
      <c r="S94" s="90"/>
      <c r="T94" s="90"/>
      <c r="U94" s="90"/>
      <c r="V94" s="90"/>
      <c r="AC94" s="90"/>
      <c r="AD94" s="46"/>
      <c r="AE94" s="94"/>
      <c r="AF94" s="179"/>
      <c r="AG94" s="179"/>
      <c r="AH94" s="179"/>
      <c r="AI94" s="179"/>
      <c r="AJ94" s="180"/>
      <c r="AK94" s="71"/>
      <c r="AL94" s="160"/>
      <c r="AM94" s="71"/>
      <c r="AN94" s="71"/>
      <c r="AO94" s="73"/>
      <c r="AP94" s="90"/>
      <c r="AQ94" s="90"/>
      <c r="AR94" s="90"/>
      <c r="AS94" s="90"/>
      <c r="AT94" s="90"/>
      <c r="AU94" s="90"/>
      <c r="AV94" s="90"/>
    </row>
    <row r="95" spans="1:54" ht="3.75" customHeight="1" x14ac:dyDescent="0.4">
      <c r="A95" s="90"/>
      <c r="B95" s="90"/>
      <c r="C95" s="90"/>
      <c r="D95" s="46"/>
      <c r="E95" s="161"/>
      <c r="F95" s="44"/>
      <c r="G95" s="44"/>
      <c r="H95" s="44"/>
      <c r="I95" s="44"/>
      <c r="J95" s="44"/>
      <c r="K95" s="161"/>
      <c r="L95" s="161"/>
      <c r="M95" s="161"/>
      <c r="N95" s="161"/>
      <c r="O95" s="46"/>
      <c r="P95" s="90"/>
      <c r="Q95" s="90"/>
      <c r="R95" s="90"/>
      <c r="S95" s="90"/>
      <c r="T95" s="90"/>
      <c r="U95" s="90"/>
      <c r="V95" s="90"/>
      <c r="AC95" s="90"/>
      <c r="AD95" s="46"/>
      <c r="AE95" s="161"/>
      <c r="AF95" s="44"/>
      <c r="AG95" s="44"/>
      <c r="AH95" s="44"/>
      <c r="AI95" s="44"/>
      <c r="AJ95" s="44"/>
      <c r="AK95" s="161"/>
      <c r="AL95" s="161"/>
      <c r="AM95" s="161"/>
      <c r="AN95" s="161"/>
      <c r="AO95" s="46"/>
      <c r="AP95" s="90"/>
      <c r="AQ95" s="90"/>
      <c r="AR95" s="90"/>
      <c r="AS95" s="90"/>
      <c r="AT95" s="90"/>
      <c r="AU95" s="90"/>
      <c r="AV95" s="90"/>
    </row>
    <row r="96" spans="1:54" ht="18" customHeight="1" x14ac:dyDescent="0.4">
      <c r="A96" s="90"/>
      <c r="B96" s="90"/>
      <c r="C96" s="90"/>
      <c r="D96" s="46"/>
      <c r="E96" s="162"/>
      <c r="F96" s="163"/>
      <c r="G96" s="163"/>
      <c r="H96" s="163"/>
      <c r="I96" s="163"/>
      <c r="J96" s="271" t="s">
        <v>65</v>
      </c>
      <c r="K96" s="271"/>
      <c r="L96" s="271"/>
      <c r="M96" s="163"/>
      <c r="N96" s="164"/>
      <c r="O96" s="90"/>
      <c r="P96" s="47"/>
      <c r="Q96" s="47"/>
      <c r="R96" s="47"/>
      <c r="S96" s="47"/>
      <c r="T96" s="47"/>
      <c r="U96" s="274" t="s">
        <v>72</v>
      </c>
      <c r="V96" s="275"/>
      <c r="AC96" s="90"/>
      <c r="AD96" s="46"/>
      <c r="AE96" s="162"/>
      <c r="AF96" s="163"/>
      <c r="AG96" s="163"/>
      <c r="AH96" s="163"/>
      <c r="AI96" s="163"/>
      <c r="AJ96" s="271" t="s">
        <v>65</v>
      </c>
      <c r="AK96" s="271"/>
      <c r="AL96" s="271"/>
      <c r="AM96" s="163"/>
      <c r="AN96" s="164"/>
      <c r="AO96" s="90"/>
      <c r="AP96" s="47"/>
      <c r="AQ96" s="189"/>
      <c r="AR96" s="189"/>
      <c r="AS96" s="189"/>
      <c r="AT96" s="189"/>
      <c r="AU96" s="312">
        <f>IF(AR3="","",AE15)</f>
        <v>3</v>
      </c>
      <c r="AV96" s="313"/>
    </row>
    <row r="97" spans="1:49" ht="18" customHeight="1" x14ac:dyDescent="0.4">
      <c r="A97" s="90"/>
      <c r="B97" s="90"/>
      <c r="C97" s="90"/>
      <c r="D97" s="46"/>
      <c r="E97" s="165"/>
      <c r="F97" s="166"/>
      <c r="G97" s="166"/>
      <c r="H97" s="166"/>
      <c r="I97" s="166"/>
      <c r="J97" s="272"/>
      <c r="K97" s="272"/>
      <c r="L97" s="272"/>
      <c r="M97" s="167"/>
      <c r="N97" s="168"/>
      <c r="O97" s="90"/>
      <c r="P97" s="46"/>
      <c r="Q97" s="46"/>
      <c r="R97" s="46"/>
      <c r="S97" s="46"/>
      <c r="T97" s="46"/>
      <c r="U97" s="276"/>
      <c r="V97" s="277"/>
      <c r="AC97" s="90"/>
      <c r="AD97" s="46"/>
      <c r="AE97" s="165"/>
      <c r="AF97" s="166"/>
      <c r="AG97" s="166"/>
      <c r="AH97" s="166"/>
      <c r="AI97" s="166"/>
      <c r="AJ97" s="272"/>
      <c r="AK97" s="272"/>
      <c r="AL97" s="272"/>
      <c r="AM97" s="167"/>
      <c r="AN97" s="168"/>
      <c r="AO97" s="90"/>
      <c r="AP97" s="46"/>
      <c r="AQ97" s="190"/>
      <c r="AR97" s="190"/>
      <c r="AS97" s="190"/>
      <c r="AT97" s="190"/>
      <c r="AU97" s="314"/>
      <c r="AV97" s="315"/>
    </row>
    <row r="98" spans="1:49" ht="18" customHeight="1" x14ac:dyDescent="0.4">
      <c r="A98" s="90"/>
      <c r="B98" s="90"/>
      <c r="C98" s="90"/>
      <c r="D98" s="90"/>
      <c r="E98" s="197"/>
      <c r="F98" s="198"/>
      <c r="G98" s="198"/>
      <c r="H98" s="198"/>
      <c r="I98" s="198"/>
      <c r="J98" s="198"/>
      <c r="K98" s="199"/>
      <c r="L98" s="200"/>
      <c r="M98" s="169"/>
      <c r="N98" s="170"/>
      <c r="O98" s="95"/>
      <c r="P98" s="96"/>
      <c r="Q98" s="47"/>
      <c r="R98" s="64"/>
      <c r="S98" s="247" t="s">
        <v>66</v>
      </c>
      <c r="T98" s="280"/>
      <c r="U98" s="276"/>
      <c r="V98" s="277"/>
      <c r="AC98" s="90"/>
      <c r="AD98" s="90"/>
      <c r="AE98" s="197"/>
      <c r="AF98" s="198"/>
      <c r="AG98" s="198"/>
      <c r="AH98" s="198"/>
      <c r="AI98" s="198"/>
      <c r="AJ98" s="198"/>
      <c r="AK98" s="199"/>
      <c r="AL98" s="200"/>
      <c r="AM98" s="169"/>
      <c r="AN98" s="170"/>
      <c r="AO98" s="95"/>
      <c r="AP98" s="96"/>
      <c r="AQ98" s="189"/>
      <c r="AR98" s="182"/>
      <c r="AS98" s="318">
        <f>IF(AR3="","",AG17)</f>
        <v>2.3000000000000003</v>
      </c>
      <c r="AT98" s="321"/>
      <c r="AU98" s="314"/>
      <c r="AV98" s="315"/>
    </row>
    <row r="99" spans="1:49" ht="18" customHeight="1" x14ac:dyDescent="0.4">
      <c r="A99" s="90"/>
      <c r="B99" s="90"/>
      <c r="C99" s="90"/>
      <c r="D99" s="90"/>
      <c r="E99" s="201"/>
      <c r="F99" s="202"/>
      <c r="G99" s="202"/>
      <c r="H99" s="202"/>
      <c r="I99" s="202"/>
      <c r="J99" s="202"/>
      <c r="K99" s="202"/>
      <c r="L99" s="203"/>
      <c r="M99" s="169"/>
      <c r="N99" s="170"/>
      <c r="O99" s="95"/>
      <c r="P99" s="95"/>
      <c r="Q99" s="95"/>
      <c r="R99" s="72"/>
      <c r="S99" s="248"/>
      <c r="T99" s="280"/>
      <c r="U99" s="276"/>
      <c r="V99" s="277"/>
      <c r="W99" s="181"/>
      <c r="AC99" s="90"/>
      <c r="AD99" s="90"/>
      <c r="AE99" s="201"/>
      <c r="AF99" s="202"/>
      <c r="AG99" s="202"/>
      <c r="AH99" s="202"/>
      <c r="AI99" s="202"/>
      <c r="AJ99" s="202"/>
      <c r="AK99" s="202"/>
      <c r="AL99" s="203"/>
      <c r="AM99" s="169"/>
      <c r="AN99" s="170"/>
      <c r="AO99" s="95"/>
      <c r="AP99" s="95"/>
      <c r="AQ99" s="191"/>
      <c r="AR99" s="183"/>
      <c r="AS99" s="319"/>
      <c r="AT99" s="321"/>
      <c r="AU99" s="314"/>
      <c r="AV99" s="315"/>
    </row>
    <row r="100" spans="1:49" ht="18" customHeight="1" x14ac:dyDescent="0.4">
      <c r="A100" s="90"/>
      <c r="B100" s="90"/>
      <c r="C100" s="90"/>
      <c r="D100" s="90"/>
      <c r="E100" s="97"/>
      <c r="F100" s="98"/>
      <c r="G100" s="98"/>
      <c r="H100" s="98"/>
      <c r="I100" s="98"/>
      <c r="J100" s="99"/>
      <c r="K100" s="204"/>
      <c r="L100" s="203"/>
      <c r="M100" s="169"/>
      <c r="N100" s="170"/>
      <c r="O100" s="95"/>
      <c r="P100" s="247"/>
      <c r="Q100" s="250" t="s">
        <v>73</v>
      </c>
      <c r="R100" s="171"/>
      <c r="S100" s="248"/>
      <c r="T100" s="280"/>
      <c r="U100" s="276"/>
      <c r="V100" s="277"/>
      <c r="W100" s="248" t="s">
        <v>48</v>
      </c>
      <c r="AC100" s="90"/>
      <c r="AD100" s="90"/>
      <c r="AE100" s="97"/>
      <c r="AF100" s="98"/>
      <c r="AG100" s="98"/>
      <c r="AH100" s="98"/>
      <c r="AI100" s="98"/>
      <c r="AJ100" s="99"/>
      <c r="AK100" s="204"/>
      <c r="AL100" s="203"/>
      <c r="AM100" s="169"/>
      <c r="AN100" s="170"/>
      <c r="AO100" s="95"/>
      <c r="AP100" s="247"/>
      <c r="AQ100" s="322">
        <f>IF(AR3="","",AI19)</f>
        <v>1.8000000000000003</v>
      </c>
      <c r="AR100" s="192"/>
      <c r="AS100" s="319"/>
      <c r="AT100" s="321"/>
      <c r="AU100" s="314"/>
      <c r="AV100" s="315"/>
      <c r="AW100" s="248" t="s">
        <v>48</v>
      </c>
    </row>
    <row r="101" spans="1:49" ht="18" customHeight="1" x14ac:dyDescent="0.4">
      <c r="A101" s="273" t="s">
        <v>74</v>
      </c>
      <c r="B101" s="90"/>
      <c r="C101" s="90"/>
      <c r="D101" s="90"/>
      <c r="E101" s="100"/>
      <c r="F101" s="101"/>
      <c r="G101" s="101"/>
      <c r="H101" s="101"/>
      <c r="I101" s="102"/>
      <c r="J101" s="102"/>
      <c r="K101" s="204"/>
      <c r="L101" s="203"/>
      <c r="M101" s="169"/>
      <c r="N101" s="170"/>
      <c r="O101" s="95"/>
      <c r="P101" s="248"/>
      <c r="Q101" s="251"/>
      <c r="R101" s="171"/>
      <c r="S101" s="248"/>
      <c r="T101" s="280"/>
      <c r="U101" s="276"/>
      <c r="V101" s="277"/>
      <c r="W101" s="248"/>
      <c r="AA101" s="26"/>
      <c r="AC101" s="90"/>
      <c r="AD101" s="90"/>
      <c r="AE101" s="100"/>
      <c r="AF101" s="101"/>
      <c r="AG101" s="101"/>
      <c r="AH101" s="101"/>
      <c r="AI101" s="102"/>
      <c r="AJ101" s="102"/>
      <c r="AK101" s="204"/>
      <c r="AL101" s="203"/>
      <c r="AM101" s="169"/>
      <c r="AN101" s="170"/>
      <c r="AO101" s="95"/>
      <c r="AP101" s="248"/>
      <c r="AQ101" s="323"/>
      <c r="AR101" s="192"/>
      <c r="AS101" s="319"/>
      <c r="AT101" s="321"/>
      <c r="AU101" s="314"/>
      <c r="AV101" s="315"/>
      <c r="AW101" s="248"/>
    </row>
    <row r="102" spans="1:49" ht="18" customHeight="1" x14ac:dyDescent="0.4">
      <c r="A102" s="273"/>
      <c r="B102" s="47"/>
      <c r="C102" s="65"/>
      <c r="D102" s="90"/>
      <c r="E102" s="103"/>
      <c r="F102" s="104"/>
      <c r="G102" s="104"/>
      <c r="H102" s="105"/>
      <c r="I102" s="106"/>
      <c r="J102" s="102"/>
      <c r="K102" s="204"/>
      <c r="L102" s="203"/>
      <c r="M102" s="169"/>
      <c r="N102" s="170"/>
      <c r="O102" s="95"/>
      <c r="P102" s="248"/>
      <c r="Q102" s="251"/>
      <c r="R102" s="171"/>
      <c r="S102" s="248"/>
      <c r="T102" s="280"/>
      <c r="U102" s="276"/>
      <c r="V102" s="277"/>
      <c r="W102" s="248"/>
      <c r="AA102" s="281">
        <f>IF(AR4="","",AR4)</f>
        <v>0.6</v>
      </c>
      <c r="AB102" s="20"/>
      <c r="AC102" s="65"/>
      <c r="AD102" s="90"/>
      <c r="AE102" s="103"/>
      <c r="AF102" s="104"/>
      <c r="AG102" s="104"/>
      <c r="AH102" s="105"/>
      <c r="AI102" s="106"/>
      <c r="AJ102" s="102"/>
      <c r="AK102" s="204"/>
      <c r="AL102" s="203"/>
      <c r="AM102" s="169"/>
      <c r="AN102" s="170"/>
      <c r="AO102" s="95"/>
      <c r="AP102" s="248"/>
      <c r="AQ102" s="323"/>
      <c r="AR102" s="192"/>
      <c r="AS102" s="319"/>
      <c r="AT102" s="321"/>
      <c r="AU102" s="314"/>
      <c r="AV102" s="315"/>
      <c r="AW102" s="248"/>
    </row>
    <row r="103" spans="1:49" ht="18" customHeight="1" x14ac:dyDescent="0.4">
      <c r="A103" s="273"/>
      <c r="B103" s="46"/>
      <c r="C103" s="73"/>
      <c r="D103" s="90"/>
      <c r="E103" s="107"/>
      <c r="F103" s="102"/>
      <c r="G103" s="102"/>
      <c r="H103" s="108"/>
      <c r="I103" s="106"/>
      <c r="J103" s="102"/>
      <c r="K103" s="204"/>
      <c r="L103" s="203"/>
      <c r="M103" s="169"/>
      <c r="N103" s="170"/>
      <c r="O103" s="95"/>
      <c r="P103" s="248"/>
      <c r="Q103" s="251"/>
      <c r="R103" s="171"/>
      <c r="S103" s="248"/>
      <c r="T103" s="280"/>
      <c r="U103" s="276"/>
      <c r="V103" s="277"/>
      <c r="W103" s="248"/>
      <c r="AA103" s="281"/>
      <c r="AB103" s="16"/>
      <c r="AC103" s="73"/>
      <c r="AD103" s="90"/>
      <c r="AE103" s="107"/>
      <c r="AF103" s="102"/>
      <c r="AG103" s="102"/>
      <c r="AH103" s="108"/>
      <c r="AI103" s="106"/>
      <c r="AJ103" s="102"/>
      <c r="AK103" s="204"/>
      <c r="AL103" s="203"/>
      <c r="AM103" s="169"/>
      <c r="AN103" s="170"/>
      <c r="AO103" s="95"/>
      <c r="AP103" s="248"/>
      <c r="AQ103" s="323"/>
      <c r="AR103" s="192"/>
      <c r="AS103" s="319"/>
      <c r="AT103" s="321"/>
      <c r="AU103" s="314"/>
      <c r="AV103" s="315"/>
      <c r="AW103" s="248"/>
    </row>
    <row r="104" spans="1:49" ht="18" customHeight="1" x14ac:dyDescent="0.4">
      <c r="A104" s="273"/>
      <c r="B104" s="46"/>
      <c r="C104" s="73"/>
      <c r="D104" s="90"/>
      <c r="E104" s="107"/>
      <c r="F104" s="102"/>
      <c r="G104" s="102"/>
      <c r="H104" s="108"/>
      <c r="I104" s="106"/>
      <c r="J104" s="102"/>
      <c r="K104" s="204"/>
      <c r="L104" s="203"/>
      <c r="M104" s="169"/>
      <c r="N104" s="170"/>
      <c r="O104" s="95"/>
      <c r="P104" s="248"/>
      <c r="Q104" s="251"/>
      <c r="R104" s="171"/>
      <c r="S104" s="248"/>
      <c r="T104" s="280"/>
      <c r="U104" s="276"/>
      <c r="V104" s="277"/>
      <c r="W104" s="248"/>
      <c r="AA104" s="281"/>
      <c r="AB104" s="16"/>
      <c r="AC104" s="73"/>
      <c r="AD104" s="90"/>
      <c r="AE104" s="107"/>
      <c r="AF104" s="102"/>
      <c r="AG104" s="102"/>
      <c r="AH104" s="108"/>
      <c r="AI104" s="106"/>
      <c r="AJ104" s="102"/>
      <c r="AK104" s="204"/>
      <c r="AL104" s="203"/>
      <c r="AM104" s="169"/>
      <c r="AN104" s="170"/>
      <c r="AO104" s="95"/>
      <c r="AP104" s="248"/>
      <c r="AQ104" s="323"/>
      <c r="AR104" s="192"/>
      <c r="AS104" s="319"/>
      <c r="AT104" s="321"/>
      <c r="AU104" s="314"/>
      <c r="AV104" s="315"/>
      <c r="AW104" s="248"/>
    </row>
    <row r="105" spans="1:49" ht="18" customHeight="1" x14ac:dyDescent="0.4">
      <c r="A105" s="273"/>
      <c r="B105" s="46"/>
      <c r="C105" s="73"/>
      <c r="D105" s="90"/>
      <c r="E105" s="107"/>
      <c r="F105" s="102"/>
      <c r="G105" s="102"/>
      <c r="H105" s="108"/>
      <c r="I105" s="106"/>
      <c r="J105" s="102"/>
      <c r="K105" s="204"/>
      <c r="L105" s="203"/>
      <c r="M105" s="169"/>
      <c r="N105" s="170"/>
      <c r="O105" s="95"/>
      <c r="P105" s="248"/>
      <c r="Q105" s="251"/>
      <c r="R105" s="171"/>
      <c r="S105" s="248"/>
      <c r="T105" s="280"/>
      <c r="U105" s="276"/>
      <c r="V105" s="277"/>
      <c r="W105" s="248"/>
      <c r="AA105" s="281"/>
      <c r="AB105" s="16"/>
      <c r="AC105" s="73"/>
      <c r="AD105" s="90"/>
      <c r="AE105" s="107"/>
      <c r="AF105" s="102"/>
      <c r="AG105" s="102"/>
      <c r="AH105" s="108"/>
      <c r="AI105" s="106"/>
      <c r="AJ105" s="102"/>
      <c r="AK105" s="204"/>
      <c r="AL105" s="203"/>
      <c r="AM105" s="169"/>
      <c r="AN105" s="170"/>
      <c r="AO105" s="95"/>
      <c r="AP105" s="248"/>
      <c r="AQ105" s="323"/>
      <c r="AR105" s="192"/>
      <c r="AS105" s="319"/>
      <c r="AT105" s="321"/>
      <c r="AU105" s="314"/>
      <c r="AV105" s="315"/>
      <c r="AW105" s="248"/>
    </row>
    <row r="106" spans="1:49" ht="18" customHeight="1" x14ac:dyDescent="0.4">
      <c r="A106" s="273"/>
      <c r="B106" s="43"/>
      <c r="C106" s="76"/>
      <c r="D106" s="90"/>
      <c r="E106" s="109"/>
      <c r="F106" s="110"/>
      <c r="G106" s="110"/>
      <c r="H106" s="111"/>
      <c r="I106" s="106"/>
      <c r="J106" s="102"/>
      <c r="K106" s="204"/>
      <c r="L106" s="203"/>
      <c r="M106" s="169"/>
      <c r="N106" s="170"/>
      <c r="O106" s="95"/>
      <c r="P106" s="248"/>
      <c r="Q106" s="251"/>
      <c r="R106" s="171"/>
      <c r="S106" s="248"/>
      <c r="T106" s="280"/>
      <c r="U106" s="276"/>
      <c r="V106" s="277"/>
      <c r="W106" s="248"/>
      <c r="AA106" s="281"/>
      <c r="AB106" s="13"/>
      <c r="AC106" s="76"/>
      <c r="AD106" s="90"/>
      <c r="AE106" s="109"/>
      <c r="AF106" s="110"/>
      <c r="AG106" s="110"/>
      <c r="AH106" s="111"/>
      <c r="AI106" s="106"/>
      <c r="AJ106" s="102"/>
      <c r="AK106" s="204"/>
      <c r="AL106" s="203"/>
      <c r="AM106" s="169"/>
      <c r="AN106" s="170"/>
      <c r="AO106" s="95"/>
      <c r="AP106" s="248"/>
      <c r="AQ106" s="323"/>
      <c r="AR106" s="192"/>
      <c r="AS106" s="319"/>
      <c r="AT106" s="321"/>
      <c r="AU106" s="314"/>
      <c r="AV106" s="315"/>
      <c r="AW106" s="248"/>
    </row>
    <row r="107" spans="1:49" ht="18" customHeight="1" x14ac:dyDescent="0.4">
      <c r="A107" s="273"/>
      <c r="B107" s="90"/>
      <c r="C107" s="90"/>
      <c r="D107" s="90"/>
      <c r="E107" s="107"/>
      <c r="F107" s="102"/>
      <c r="G107" s="102"/>
      <c r="H107" s="102"/>
      <c r="I107" s="102"/>
      <c r="J107" s="102"/>
      <c r="K107" s="204"/>
      <c r="L107" s="203"/>
      <c r="M107" s="169"/>
      <c r="N107" s="170"/>
      <c r="O107" s="95"/>
      <c r="P107" s="248"/>
      <c r="Q107" s="251"/>
      <c r="R107" s="171"/>
      <c r="S107" s="248"/>
      <c r="T107" s="280"/>
      <c r="U107" s="276"/>
      <c r="V107" s="277"/>
      <c r="W107" s="248"/>
      <c r="AA107" s="26"/>
      <c r="AC107" s="90"/>
      <c r="AD107" s="90"/>
      <c r="AE107" s="107"/>
      <c r="AF107" s="102"/>
      <c r="AG107" s="102"/>
      <c r="AH107" s="102"/>
      <c r="AI107" s="102"/>
      <c r="AJ107" s="102"/>
      <c r="AK107" s="204"/>
      <c r="AL107" s="203"/>
      <c r="AM107" s="169"/>
      <c r="AN107" s="170"/>
      <c r="AO107" s="95"/>
      <c r="AP107" s="248"/>
      <c r="AQ107" s="323"/>
      <c r="AR107" s="192"/>
      <c r="AS107" s="319"/>
      <c r="AT107" s="321"/>
      <c r="AU107" s="314"/>
      <c r="AV107" s="315"/>
      <c r="AW107" s="248"/>
    </row>
    <row r="108" spans="1:49" ht="18" customHeight="1" x14ac:dyDescent="0.4">
      <c r="A108" s="90"/>
      <c r="B108" s="90"/>
      <c r="C108" s="90"/>
      <c r="D108" s="90"/>
      <c r="E108" s="112"/>
      <c r="F108" s="113"/>
      <c r="G108" s="113"/>
      <c r="H108" s="113"/>
      <c r="I108" s="113"/>
      <c r="J108" s="113"/>
      <c r="K108" s="204"/>
      <c r="L108" s="203"/>
      <c r="M108" s="169"/>
      <c r="N108" s="170"/>
      <c r="O108" s="95"/>
      <c r="P108" s="249"/>
      <c r="Q108" s="252"/>
      <c r="R108" s="171"/>
      <c r="S108" s="248"/>
      <c r="T108" s="280"/>
      <c r="U108" s="276"/>
      <c r="V108" s="277"/>
      <c r="W108" s="248"/>
      <c r="AC108" s="90"/>
      <c r="AD108" s="90"/>
      <c r="AE108" s="112"/>
      <c r="AF108" s="113"/>
      <c r="AG108" s="113"/>
      <c r="AH108" s="113"/>
      <c r="AI108" s="113"/>
      <c r="AJ108" s="113"/>
      <c r="AK108" s="204"/>
      <c r="AL108" s="203"/>
      <c r="AM108" s="169"/>
      <c r="AN108" s="170"/>
      <c r="AO108" s="95"/>
      <c r="AP108" s="249"/>
      <c r="AQ108" s="324"/>
      <c r="AR108" s="192"/>
      <c r="AS108" s="319"/>
      <c r="AT108" s="321"/>
      <c r="AU108" s="314"/>
      <c r="AV108" s="315"/>
      <c r="AW108" s="248"/>
    </row>
    <row r="109" spans="1:49" ht="18" customHeight="1" x14ac:dyDescent="0.4">
      <c r="A109" s="90"/>
      <c r="B109" s="90"/>
      <c r="C109" s="90"/>
      <c r="D109" s="90"/>
      <c r="E109" s="201"/>
      <c r="F109" s="202"/>
      <c r="G109" s="202"/>
      <c r="H109" s="202"/>
      <c r="I109" s="202"/>
      <c r="J109" s="202"/>
      <c r="K109" s="202"/>
      <c r="L109" s="203"/>
      <c r="M109" s="169"/>
      <c r="N109" s="170"/>
      <c r="O109" s="95"/>
      <c r="P109" s="95"/>
      <c r="Q109" s="95"/>
      <c r="R109" s="72"/>
      <c r="S109" s="248"/>
      <c r="T109" s="280"/>
      <c r="U109" s="276"/>
      <c r="V109" s="277"/>
      <c r="AC109" s="90"/>
      <c r="AD109" s="90"/>
      <c r="AE109" s="201"/>
      <c r="AF109" s="202"/>
      <c r="AG109" s="202"/>
      <c r="AH109" s="202"/>
      <c r="AI109" s="202"/>
      <c r="AJ109" s="202"/>
      <c r="AK109" s="202"/>
      <c r="AL109" s="203"/>
      <c r="AM109" s="169"/>
      <c r="AN109" s="170"/>
      <c r="AO109" s="95"/>
      <c r="AP109" s="95"/>
      <c r="AQ109" s="191"/>
      <c r="AR109" s="183"/>
      <c r="AS109" s="319"/>
      <c r="AT109" s="321"/>
      <c r="AU109" s="314"/>
      <c r="AV109" s="315"/>
    </row>
    <row r="110" spans="1:49" ht="18" customHeight="1" x14ac:dyDescent="0.4">
      <c r="A110" s="90"/>
      <c r="B110" s="90"/>
      <c r="C110" s="90"/>
      <c r="D110" s="90"/>
      <c r="E110" s="207"/>
      <c r="F110" s="205"/>
      <c r="G110" s="205"/>
      <c r="H110" s="205"/>
      <c r="I110" s="205"/>
      <c r="J110" s="205"/>
      <c r="K110" s="205"/>
      <c r="L110" s="206"/>
      <c r="M110" s="169"/>
      <c r="N110" s="170"/>
      <c r="O110" s="95"/>
      <c r="P110" s="114"/>
      <c r="Q110" s="43"/>
      <c r="R110" s="75"/>
      <c r="S110" s="249"/>
      <c r="T110" s="280"/>
      <c r="U110" s="276"/>
      <c r="V110" s="277"/>
      <c r="AC110" s="90"/>
      <c r="AD110" s="90"/>
      <c r="AE110" s="207"/>
      <c r="AF110" s="205"/>
      <c r="AG110" s="205"/>
      <c r="AH110" s="205"/>
      <c r="AI110" s="205"/>
      <c r="AJ110" s="205"/>
      <c r="AK110" s="205"/>
      <c r="AL110" s="206"/>
      <c r="AM110" s="169"/>
      <c r="AN110" s="170"/>
      <c r="AO110" s="95"/>
      <c r="AP110" s="114"/>
      <c r="AQ110" s="193"/>
      <c r="AR110" s="194"/>
      <c r="AS110" s="320"/>
      <c r="AT110" s="321"/>
      <c r="AU110" s="314"/>
      <c r="AV110" s="315"/>
    </row>
    <row r="111" spans="1:49" ht="18" customHeight="1" x14ac:dyDescent="0.4">
      <c r="A111" s="90"/>
      <c r="B111" s="90"/>
      <c r="C111" s="90"/>
      <c r="D111" s="90"/>
      <c r="E111" s="172"/>
      <c r="F111" s="167"/>
      <c r="G111" s="167"/>
      <c r="H111" s="167"/>
      <c r="I111" s="167"/>
      <c r="J111" s="269" t="s">
        <v>65</v>
      </c>
      <c r="K111" s="269"/>
      <c r="L111" s="269"/>
      <c r="M111" s="169"/>
      <c r="N111" s="170"/>
      <c r="O111" s="90"/>
      <c r="P111" s="46"/>
      <c r="Q111" s="46"/>
      <c r="R111" s="46"/>
      <c r="S111" s="173"/>
      <c r="T111" s="46"/>
      <c r="U111" s="276"/>
      <c r="V111" s="277"/>
      <c r="AC111" s="90"/>
      <c r="AD111" s="90"/>
      <c r="AE111" s="172"/>
      <c r="AF111" s="167"/>
      <c r="AG111" s="167"/>
      <c r="AH111" s="167"/>
      <c r="AI111" s="167"/>
      <c r="AJ111" s="269" t="s">
        <v>65</v>
      </c>
      <c r="AK111" s="269"/>
      <c r="AL111" s="269"/>
      <c r="AM111" s="169"/>
      <c r="AN111" s="170"/>
      <c r="AO111" s="90"/>
      <c r="AP111" s="46"/>
      <c r="AQ111" s="190"/>
      <c r="AR111" s="190"/>
      <c r="AS111" s="195"/>
      <c r="AT111" s="190"/>
      <c r="AU111" s="314"/>
      <c r="AV111" s="315"/>
    </row>
    <row r="112" spans="1:49" ht="18" customHeight="1" x14ac:dyDescent="0.4">
      <c r="A112" s="90"/>
      <c r="B112" s="90"/>
      <c r="C112" s="90"/>
      <c r="D112" s="90"/>
      <c r="E112" s="174"/>
      <c r="F112" s="175"/>
      <c r="G112" s="175"/>
      <c r="H112" s="175"/>
      <c r="I112" s="175"/>
      <c r="J112" s="270"/>
      <c r="K112" s="270"/>
      <c r="L112" s="270"/>
      <c r="M112" s="176"/>
      <c r="N112" s="177"/>
      <c r="O112" s="85"/>
      <c r="P112" s="43"/>
      <c r="Q112" s="43"/>
      <c r="R112" s="43"/>
      <c r="S112" s="178"/>
      <c r="T112" s="43"/>
      <c r="U112" s="278"/>
      <c r="V112" s="279"/>
      <c r="AC112" s="90"/>
      <c r="AD112" s="90"/>
      <c r="AE112" s="174"/>
      <c r="AF112" s="175"/>
      <c r="AG112" s="175"/>
      <c r="AH112" s="175"/>
      <c r="AI112" s="175"/>
      <c r="AJ112" s="270"/>
      <c r="AK112" s="270"/>
      <c r="AL112" s="270"/>
      <c r="AM112" s="176"/>
      <c r="AN112" s="177"/>
      <c r="AO112" s="85"/>
      <c r="AP112" s="43"/>
      <c r="AQ112" s="193"/>
      <c r="AR112" s="193"/>
      <c r="AS112" s="196"/>
      <c r="AT112" s="193"/>
      <c r="AU112" s="316"/>
      <c r="AV112" s="317"/>
    </row>
    <row r="113" spans="1:48" ht="6" customHeight="1" x14ac:dyDescent="0.4">
      <c r="A113" s="90"/>
      <c r="B113" s="90"/>
      <c r="C113" s="90"/>
      <c r="D113" s="46"/>
      <c r="E113" s="74"/>
      <c r="F113" s="51"/>
      <c r="G113" s="51"/>
      <c r="H113" s="51"/>
      <c r="I113" s="51"/>
      <c r="J113" s="51"/>
      <c r="K113" s="51"/>
      <c r="L113" s="51"/>
      <c r="M113" s="46"/>
      <c r="N113" s="46"/>
      <c r="O113" s="46"/>
      <c r="P113" s="46"/>
      <c r="Q113" s="46"/>
      <c r="R113" s="46"/>
      <c r="S113" s="90"/>
      <c r="T113" s="90"/>
      <c r="U113" s="90"/>
      <c r="V113" s="90"/>
      <c r="AC113" s="90"/>
      <c r="AD113" s="46"/>
      <c r="AE113" s="74"/>
      <c r="AF113" s="51"/>
      <c r="AG113" s="51"/>
      <c r="AH113" s="51"/>
      <c r="AI113" s="51"/>
      <c r="AJ113" s="51"/>
      <c r="AK113" s="51"/>
      <c r="AL113" s="51"/>
      <c r="AM113" s="46"/>
      <c r="AN113" s="46"/>
      <c r="AO113" s="46"/>
      <c r="AP113" s="46"/>
      <c r="AQ113" s="46"/>
      <c r="AR113" s="46"/>
      <c r="AS113" s="90"/>
      <c r="AT113" s="90"/>
      <c r="AU113" s="90"/>
      <c r="AV113" s="90"/>
    </row>
    <row r="114" spans="1:48" ht="18" customHeight="1" x14ac:dyDescent="0.4">
      <c r="A114" s="90"/>
      <c r="B114" s="90"/>
      <c r="C114" s="90"/>
      <c r="D114" s="90"/>
      <c r="E114" s="237" t="s">
        <v>31</v>
      </c>
      <c r="F114" s="238"/>
      <c r="G114" s="238"/>
      <c r="H114" s="239"/>
      <c r="I114" s="46"/>
      <c r="J114" s="46"/>
      <c r="K114" s="46"/>
      <c r="L114" s="46"/>
      <c r="M114" s="46"/>
      <c r="N114" s="72"/>
      <c r="O114" s="46"/>
      <c r="P114" s="46"/>
      <c r="Q114" s="46"/>
      <c r="R114" s="46"/>
      <c r="S114" s="90"/>
      <c r="T114" s="90"/>
      <c r="U114" s="90"/>
      <c r="V114" s="90"/>
      <c r="AC114" s="90"/>
      <c r="AD114" s="90"/>
      <c r="AE114" s="304">
        <f>IF(AQ40="","",AQ40)</f>
        <v>1.5</v>
      </c>
      <c r="AF114" s="305"/>
      <c r="AG114" s="305"/>
      <c r="AH114" s="306"/>
      <c r="AI114" s="46"/>
      <c r="AJ114" s="46"/>
      <c r="AK114" s="46"/>
      <c r="AL114" s="46"/>
      <c r="AM114" s="46"/>
      <c r="AN114" s="72"/>
      <c r="AO114" s="46"/>
      <c r="AP114" s="46"/>
      <c r="AQ114" s="46"/>
      <c r="AR114" s="46"/>
      <c r="AS114" s="90"/>
      <c r="AT114" s="90"/>
      <c r="AU114" s="90"/>
      <c r="AV114" s="90"/>
    </row>
    <row r="115" spans="1:48" ht="3.75" customHeight="1" x14ac:dyDescent="0.4">
      <c r="A115" s="90"/>
      <c r="B115" s="90"/>
      <c r="C115" s="90"/>
      <c r="D115" s="116"/>
      <c r="E115" s="117"/>
      <c r="F115" s="46"/>
      <c r="G115" s="46"/>
      <c r="H115" s="72"/>
      <c r="I115" s="46"/>
      <c r="J115" s="46"/>
      <c r="K115" s="118"/>
      <c r="L115" s="118"/>
      <c r="M115" s="118"/>
      <c r="N115" s="119"/>
      <c r="O115" s="90"/>
      <c r="P115" s="90"/>
      <c r="Q115" s="90"/>
      <c r="R115" s="90"/>
      <c r="S115" s="90"/>
      <c r="T115" s="90"/>
      <c r="U115" s="90"/>
      <c r="V115" s="90"/>
      <c r="AC115" s="90"/>
      <c r="AD115" s="116"/>
      <c r="AE115" s="117"/>
      <c r="AF115" s="46"/>
      <c r="AG115" s="46"/>
      <c r="AH115" s="72"/>
      <c r="AI115" s="46"/>
      <c r="AJ115" s="46"/>
      <c r="AK115" s="118"/>
      <c r="AL115" s="118"/>
      <c r="AM115" s="118"/>
      <c r="AN115" s="119"/>
      <c r="AO115" s="90"/>
      <c r="AP115" s="90"/>
      <c r="AQ115" s="90"/>
      <c r="AR115" s="90"/>
      <c r="AS115" s="90"/>
      <c r="AT115" s="90"/>
      <c r="AU115" s="90"/>
      <c r="AV115" s="90"/>
    </row>
    <row r="116" spans="1:48" ht="18" customHeight="1" x14ac:dyDescent="0.4">
      <c r="A116" s="90"/>
      <c r="B116" s="90"/>
      <c r="C116" s="90"/>
      <c r="D116" s="116"/>
      <c r="E116" s="392" t="s">
        <v>49</v>
      </c>
      <c r="F116" s="393"/>
      <c r="G116" s="393"/>
      <c r="H116" s="393"/>
      <c r="I116" s="393"/>
      <c r="J116" s="393"/>
      <c r="K116" s="393"/>
      <c r="L116" s="393"/>
      <c r="M116" s="393"/>
      <c r="N116" s="394"/>
      <c r="O116" s="90"/>
      <c r="P116" s="90"/>
      <c r="Q116" s="90"/>
      <c r="R116" s="90"/>
      <c r="S116" s="90"/>
      <c r="T116" s="90"/>
      <c r="U116" s="90"/>
      <c r="V116" s="90"/>
      <c r="AC116" s="90"/>
      <c r="AD116" s="116"/>
      <c r="AE116" s="392" t="s">
        <v>49</v>
      </c>
      <c r="AF116" s="393"/>
      <c r="AG116" s="393"/>
      <c r="AH116" s="393"/>
      <c r="AI116" s="393"/>
      <c r="AJ116" s="393"/>
      <c r="AK116" s="393"/>
      <c r="AL116" s="393"/>
      <c r="AM116" s="393"/>
      <c r="AN116" s="394"/>
      <c r="AO116" s="90"/>
      <c r="AP116" s="90"/>
      <c r="AQ116" s="90"/>
      <c r="AR116" s="90"/>
      <c r="AS116" s="90"/>
      <c r="AT116" s="90"/>
      <c r="AU116" s="90"/>
      <c r="AV116" s="90"/>
    </row>
    <row r="117" spans="1:48" ht="18" customHeight="1" x14ac:dyDescent="0.4"/>
    <row r="118" spans="1:48" ht="18" customHeight="1" x14ac:dyDescent="0.4"/>
    <row r="119" spans="1:48" ht="18" customHeight="1" x14ac:dyDescent="0.4"/>
    <row r="120" spans="1:48" ht="18" customHeight="1" x14ac:dyDescent="0.4"/>
    <row r="121" spans="1:48" ht="18" customHeight="1" x14ac:dyDescent="0.4"/>
    <row r="122" spans="1:48" ht="18" customHeight="1" x14ac:dyDescent="0.4"/>
  </sheetData>
  <mergeCells count="157">
    <mergeCell ref="AE116:AN116"/>
    <mergeCell ref="E116:N116"/>
    <mergeCell ref="AR3:AT3"/>
    <mergeCell ref="AR4:AT4"/>
    <mergeCell ref="AG3:AI3"/>
    <mergeCell ref="AG5:AI5"/>
    <mergeCell ref="E14:S14"/>
    <mergeCell ref="AG21:AH21"/>
    <mergeCell ref="AG20:AH20"/>
    <mergeCell ref="AE21:AF21"/>
    <mergeCell ref="AE20:AF20"/>
    <mergeCell ref="R18:S18"/>
    <mergeCell ref="I19:O19"/>
    <mergeCell ref="G21:H21"/>
    <mergeCell ref="G19:H19"/>
    <mergeCell ref="P19:Q19"/>
    <mergeCell ref="P21:Q21"/>
    <mergeCell ref="AE15:AS15"/>
    <mergeCell ref="AG4:AI4"/>
    <mergeCell ref="AG26:AQ26"/>
    <mergeCell ref="E21:F21"/>
    <mergeCell ref="AI21:AJ21"/>
    <mergeCell ref="AI20:AO20"/>
    <mergeCell ref="AP21:AQ21"/>
    <mergeCell ref="AG6:AI6"/>
    <mergeCell ref="AE14:AS14"/>
    <mergeCell ref="AI19:AO19"/>
    <mergeCell ref="AG19:AH19"/>
    <mergeCell ref="AP19:AQ19"/>
    <mergeCell ref="AE17:AF17"/>
    <mergeCell ref="AR17:AS17"/>
    <mergeCell ref="AE18:AF18"/>
    <mergeCell ref="AR18:AS18"/>
    <mergeCell ref="AR21:AS21"/>
    <mergeCell ref="G26:Q26"/>
    <mergeCell ref="AP20:AQ20"/>
    <mergeCell ref="AR20:AS20"/>
    <mergeCell ref="AG17:AQ17"/>
    <mergeCell ref="E17:F17"/>
    <mergeCell ref="G17:Q17"/>
    <mergeCell ref="R17:S17"/>
    <mergeCell ref="E18:F18"/>
    <mergeCell ref="R20:S20"/>
    <mergeCell ref="I21:J21"/>
    <mergeCell ref="R21:S21"/>
    <mergeCell ref="E20:F20"/>
    <mergeCell ref="G20:H20"/>
    <mergeCell ref="I20:O20"/>
    <mergeCell ref="P20:Q20"/>
    <mergeCell ref="N21:O21"/>
    <mergeCell ref="AK21:AM21"/>
    <mergeCell ref="AN21:AO21"/>
    <mergeCell ref="AW25:AY25"/>
    <mergeCell ref="I27:O27"/>
    <mergeCell ref="AI27:AO27"/>
    <mergeCell ref="AW27:AY27"/>
    <mergeCell ref="I28:O28"/>
    <mergeCell ref="AI28:AO28"/>
    <mergeCell ref="AW26:AY26"/>
    <mergeCell ref="AC29:AC31"/>
    <mergeCell ref="K29:M31"/>
    <mergeCell ref="AK29:AM31"/>
    <mergeCell ref="AW28:AY28"/>
    <mergeCell ref="R25:S25"/>
    <mergeCell ref="AE25:AF25"/>
    <mergeCell ref="AG25:AQ25"/>
    <mergeCell ref="AR25:AS25"/>
    <mergeCell ref="AQ40:AS40"/>
    <mergeCell ref="AH41:AJ41"/>
    <mergeCell ref="AK36:AM36"/>
    <mergeCell ref="E76:H76"/>
    <mergeCell ref="E64:L64"/>
    <mergeCell ref="E55:L55"/>
    <mergeCell ref="M55:N55"/>
    <mergeCell ref="E57:J57"/>
    <mergeCell ref="K57:L57"/>
    <mergeCell ref="E59:H59"/>
    <mergeCell ref="I59:J59"/>
    <mergeCell ref="E67:H69"/>
    <mergeCell ref="M63:N63"/>
    <mergeCell ref="M59:N59"/>
    <mergeCell ref="AO59:AP59"/>
    <mergeCell ref="AQ41:AS41"/>
    <mergeCell ref="AH42:AJ42"/>
    <mergeCell ref="AN51:AS52"/>
    <mergeCell ref="AG50:AP50"/>
    <mergeCell ref="G71:H72"/>
    <mergeCell ref="L51:Q52"/>
    <mergeCell ref="K36:M36"/>
    <mergeCell ref="AH40:AJ40"/>
    <mergeCell ref="AU63:AW63"/>
    <mergeCell ref="AU64:AW64"/>
    <mergeCell ref="AU65:AW65"/>
    <mergeCell ref="AU66:AW66"/>
    <mergeCell ref="AG57:AL57"/>
    <mergeCell ref="AM57:AN57"/>
    <mergeCell ref="AG59:AJ59"/>
    <mergeCell ref="AK59:AL59"/>
    <mergeCell ref="AO63:AP63"/>
    <mergeCell ref="AG64:AN64"/>
    <mergeCell ref="AG65:AL65"/>
    <mergeCell ref="AG66:AL66"/>
    <mergeCell ref="AW100:AW108"/>
    <mergeCell ref="AC66:AC68"/>
    <mergeCell ref="AG67:AJ69"/>
    <mergeCell ref="AE114:AH114"/>
    <mergeCell ref="AG76:AJ76"/>
    <mergeCell ref="AI71:AJ72"/>
    <mergeCell ref="AU96:AV112"/>
    <mergeCell ref="AS98:AS110"/>
    <mergeCell ref="AT98:AT110"/>
    <mergeCell ref="AP100:AP108"/>
    <mergeCell ref="AQ100:AQ108"/>
    <mergeCell ref="AE88:AN88"/>
    <mergeCell ref="AE90:AL90"/>
    <mergeCell ref="AE92:AJ92"/>
    <mergeCell ref="AL86:AQ87"/>
    <mergeCell ref="A63:A72"/>
    <mergeCell ref="E66:J66"/>
    <mergeCell ref="C25:C34"/>
    <mergeCell ref="D51:E52"/>
    <mergeCell ref="J111:L112"/>
    <mergeCell ref="J96:L97"/>
    <mergeCell ref="AJ111:AL112"/>
    <mergeCell ref="AJ96:AL97"/>
    <mergeCell ref="A101:A107"/>
    <mergeCell ref="U96:V112"/>
    <mergeCell ref="AD86:AE87"/>
    <mergeCell ref="T98:T110"/>
    <mergeCell ref="AA102:AA106"/>
    <mergeCell ref="W100:W108"/>
    <mergeCell ref="AF51:AG52"/>
    <mergeCell ref="AG53:AP53"/>
    <mergeCell ref="AG55:AN55"/>
    <mergeCell ref="AO55:AP55"/>
    <mergeCell ref="E65:J65"/>
    <mergeCell ref="I61:J61"/>
    <mergeCell ref="E53:N53"/>
    <mergeCell ref="E50:N50"/>
    <mergeCell ref="C63:C72"/>
    <mergeCell ref="AG63:AN63"/>
    <mergeCell ref="E15:S15"/>
    <mergeCell ref="E114:H114"/>
    <mergeCell ref="E90:L90"/>
    <mergeCell ref="E88:N88"/>
    <mergeCell ref="D86:E87"/>
    <mergeCell ref="E92:J92"/>
    <mergeCell ref="P100:P108"/>
    <mergeCell ref="L86:Q87"/>
    <mergeCell ref="Q100:Q108"/>
    <mergeCell ref="S98:S110"/>
    <mergeCell ref="I23:J23"/>
    <mergeCell ref="N23:O23"/>
    <mergeCell ref="K21:M21"/>
    <mergeCell ref="G25:Q25"/>
    <mergeCell ref="E25:F25"/>
    <mergeCell ref="E63:L63"/>
  </mergeCells>
  <phoneticPr fontId="1"/>
  <conditionalFormatting sqref="AI27:AO27 I27:O27 E65:J65 AG65:AL65">
    <cfRule type="expression" dxfId="1" priority="2">
      <formula>$AW$27=0</formula>
    </cfRule>
  </conditionalFormatting>
  <conditionalFormatting sqref="I28:O28 AI28:AO28 E66:J66 AG66:AL66">
    <cfRule type="expression" dxfId="0" priority="1">
      <formula>$AW$28=0</formula>
    </cfRule>
  </conditionalFormatting>
  <pageMargins left="0.23622047244094491" right="0.23622047244094491" top="0.74803149606299213" bottom="0.35433070866141736" header="0.31496062992125984" footer="0.31496062992125984"/>
  <pageSetup paperSize="9" scale="82" orientation="landscape" horizontalDpi="4294967293" r:id="rId1"/>
  <rowBreaks count="2" manualBreakCount="2">
    <brk id="37" max="49" man="1"/>
    <brk id="76" max="49" man="1"/>
  </rowBreaks>
  <colBreaks count="1" manualBreakCount="1">
    <brk id="5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簡易計算シート【As2層】</vt:lpstr>
      <vt:lpstr>簡易計算シート【As2層】!Print_Area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弘樹</dc:creator>
  <cp:lastModifiedBy>吉村 弘樹</cp:lastModifiedBy>
  <cp:lastPrinted>2022-05-17T01:46:05Z</cp:lastPrinted>
  <dcterms:created xsi:type="dcterms:W3CDTF">2021-04-30T02:24:01Z</dcterms:created>
  <dcterms:modified xsi:type="dcterms:W3CDTF">2022-09-29T05:03:42Z</dcterms:modified>
</cp:coreProperties>
</file>